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1760" yWindow="0" windowWidth="25560" windowHeight="14500" tabRatio="500"/>
  </bookViews>
  <sheets>
    <sheet name="Panel A" sheetId="1" r:id="rId1"/>
    <sheet name="Panel B" sheetId="2" r:id="rId2"/>
    <sheet name="Panel C" sheetId="3" r:id="rId3"/>
    <sheet name="Panel D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5" i="4" l="1"/>
  <c r="C34" i="4"/>
  <c r="G49" i="4"/>
  <c r="C41" i="4"/>
  <c r="C49" i="4"/>
  <c r="C50" i="4"/>
  <c r="D49" i="4"/>
  <c r="D50" i="4"/>
  <c r="E49" i="4"/>
  <c r="E50" i="4"/>
  <c r="H60" i="4"/>
  <c r="D34" i="4"/>
  <c r="D41" i="4"/>
  <c r="E34" i="4"/>
  <c r="E41" i="4"/>
  <c r="C60" i="4"/>
  <c r="G34" i="4"/>
  <c r="G41" i="4"/>
  <c r="H34" i="4"/>
  <c r="H41" i="4"/>
  <c r="I34" i="4"/>
  <c r="I41" i="4"/>
  <c r="D60" i="4"/>
  <c r="G50" i="4"/>
  <c r="G35" i="4"/>
  <c r="E53" i="4"/>
  <c r="G53" i="4"/>
  <c r="H49" i="4"/>
  <c r="H53" i="4"/>
  <c r="C53" i="4"/>
  <c r="D53" i="4"/>
  <c r="I49" i="4"/>
  <c r="I53" i="4"/>
  <c r="H78" i="4"/>
  <c r="D52" i="4"/>
  <c r="E52" i="4"/>
  <c r="G52" i="4"/>
  <c r="H52" i="4"/>
  <c r="C52" i="4"/>
  <c r="I52" i="4"/>
  <c r="H77" i="4"/>
  <c r="G51" i="4"/>
  <c r="H51" i="4"/>
  <c r="C51" i="4"/>
  <c r="D51" i="4"/>
  <c r="I51" i="4"/>
  <c r="E51" i="4"/>
  <c r="H76" i="4"/>
  <c r="G54" i="4"/>
  <c r="H54" i="4"/>
  <c r="C54" i="4"/>
  <c r="D54" i="4"/>
  <c r="I54" i="4"/>
  <c r="E54" i="4"/>
  <c r="H79" i="4"/>
  <c r="H80" i="4"/>
  <c r="H50" i="4"/>
  <c r="I50" i="4"/>
  <c r="G46" i="4"/>
  <c r="H46" i="4"/>
  <c r="C46" i="4"/>
  <c r="D46" i="4"/>
  <c r="I46" i="4"/>
  <c r="E46" i="4"/>
  <c r="C80" i="4"/>
  <c r="G42" i="4"/>
  <c r="H42" i="4"/>
  <c r="C42" i="4"/>
  <c r="D42" i="4"/>
  <c r="I42" i="4"/>
  <c r="E42" i="4"/>
  <c r="C76" i="4"/>
  <c r="G43" i="4"/>
  <c r="H43" i="4"/>
  <c r="C43" i="4"/>
  <c r="D43" i="4"/>
  <c r="I43" i="4"/>
  <c r="E43" i="4"/>
  <c r="C77" i="4"/>
  <c r="G44" i="4"/>
  <c r="H44" i="4"/>
  <c r="C44" i="4"/>
  <c r="D44" i="4"/>
  <c r="I44" i="4"/>
  <c r="E44" i="4"/>
  <c r="C78" i="4"/>
  <c r="G45" i="4"/>
  <c r="H45" i="4"/>
  <c r="C45" i="4"/>
  <c r="D45" i="4"/>
  <c r="I45" i="4"/>
  <c r="E45" i="4"/>
  <c r="C79" i="4"/>
  <c r="C75" i="4"/>
  <c r="H72" i="4"/>
  <c r="I72" i="4"/>
  <c r="H68" i="4"/>
  <c r="I68" i="4"/>
  <c r="H69" i="4"/>
  <c r="I69" i="4"/>
  <c r="H70" i="4"/>
  <c r="I70" i="4"/>
  <c r="H71" i="4"/>
  <c r="I71" i="4"/>
  <c r="I67" i="4"/>
  <c r="H67" i="4"/>
  <c r="I65" i="4"/>
  <c r="H65" i="4"/>
  <c r="H61" i="4"/>
  <c r="I61" i="4"/>
  <c r="H62" i="4"/>
  <c r="I62" i="4"/>
  <c r="H63" i="4"/>
  <c r="I63" i="4"/>
  <c r="H64" i="4"/>
  <c r="I64" i="4"/>
  <c r="I60" i="4"/>
  <c r="C68" i="4"/>
  <c r="D68" i="4"/>
  <c r="C69" i="4"/>
  <c r="D69" i="4"/>
  <c r="C70" i="4"/>
  <c r="D70" i="4"/>
  <c r="C71" i="4"/>
  <c r="D71" i="4"/>
  <c r="C72" i="4"/>
  <c r="D72" i="4"/>
  <c r="D67" i="4"/>
  <c r="C67" i="4"/>
  <c r="D61" i="4"/>
  <c r="D62" i="4"/>
  <c r="D63" i="4"/>
  <c r="D64" i="4"/>
  <c r="D65" i="4"/>
  <c r="C61" i="4"/>
  <c r="C62" i="4"/>
  <c r="C63" i="4"/>
  <c r="C64" i="4"/>
  <c r="C65" i="4"/>
  <c r="E35" i="4"/>
  <c r="E36" i="4"/>
  <c r="E37" i="4"/>
  <c r="E38" i="4"/>
  <c r="E39" i="4"/>
  <c r="I35" i="4"/>
  <c r="I36" i="4"/>
  <c r="I37" i="4"/>
  <c r="I38" i="4"/>
  <c r="I39" i="4"/>
  <c r="D39" i="4"/>
  <c r="C39" i="4"/>
  <c r="H39" i="4"/>
  <c r="G39" i="4"/>
  <c r="D38" i="4"/>
  <c r="C38" i="4"/>
  <c r="H38" i="4"/>
  <c r="G38" i="4"/>
  <c r="D37" i="4"/>
  <c r="C37" i="4"/>
  <c r="H37" i="4"/>
  <c r="G37" i="4"/>
  <c r="D36" i="4"/>
  <c r="C36" i="4"/>
  <c r="H36" i="4"/>
  <c r="G36" i="4"/>
  <c r="D35" i="4"/>
  <c r="H35" i="4"/>
  <c r="E36" i="3"/>
  <c r="E31" i="3"/>
  <c r="D26" i="3"/>
  <c r="E26" i="3"/>
  <c r="D34" i="3"/>
  <c r="E34" i="3"/>
  <c r="D35" i="3"/>
  <c r="E35" i="3"/>
  <c r="D36" i="3"/>
  <c r="C36" i="3"/>
  <c r="C35" i="3"/>
  <c r="C34" i="3"/>
  <c r="D31" i="3"/>
  <c r="D30" i="3"/>
  <c r="D29" i="3"/>
  <c r="E29" i="3"/>
  <c r="E30" i="3"/>
  <c r="C30" i="3"/>
  <c r="C31" i="3"/>
  <c r="C29" i="3"/>
  <c r="C26" i="3"/>
  <c r="C25" i="3"/>
  <c r="C24" i="3"/>
  <c r="D24" i="3"/>
  <c r="E24" i="3"/>
  <c r="D25" i="3"/>
  <c r="E25" i="3"/>
  <c r="E15" i="2"/>
  <c r="C19" i="1"/>
  <c r="S28" i="2"/>
  <c r="T28" i="2"/>
  <c r="T28" i="1"/>
  <c r="S28" i="1"/>
  <c r="T26" i="1"/>
  <c r="S26" i="1"/>
  <c r="R26" i="1"/>
  <c r="T24" i="1"/>
  <c r="S24" i="1"/>
  <c r="R24" i="1"/>
  <c r="O28" i="1"/>
  <c r="N28" i="1"/>
  <c r="O26" i="1"/>
  <c r="N26" i="1"/>
  <c r="M26" i="1"/>
  <c r="O24" i="1"/>
  <c r="N24" i="1"/>
  <c r="M24" i="1"/>
  <c r="J28" i="1"/>
  <c r="I28" i="1"/>
  <c r="J26" i="1"/>
  <c r="I26" i="1"/>
  <c r="H26" i="1"/>
  <c r="J24" i="1"/>
  <c r="I24" i="1"/>
  <c r="H24" i="1"/>
  <c r="E28" i="1"/>
  <c r="D28" i="1"/>
  <c r="D26" i="1"/>
  <c r="E26" i="1"/>
  <c r="C26" i="1"/>
  <c r="T26" i="2"/>
  <c r="S26" i="2"/>
  <c r="R26" i="2"/>
  <c r="T24" i="2"/>
  <c r="S24" i="2"/>
  <c r="R24" i="2"/>
  <c r="O28" i="2"/>
  <c r="N28" i="2"/>
  <c r="O26" i="2"/>
  <c r="N26" i="2"/>
  <c r="M26" i="2"/>
  <c r="O24" i="2"/>
  <c r="N24" i="2"/>
  <c r="M24" i="2"/>
  <c r="E28" i="2"/>
  <c r="D28" i="2"/>
  <c r="E26" i="2"/>
  <c r="D26" i="2"/>
  <c r="C26" i="2"/>
  <c r="E24" i="2"/>
  <c r="D24" i="2"/>
  <c r="C24" i="2"/>
  <c r="J28" i="2"/>
  <c r="I28" i="2"/>
  <c r="H26" i="2"/>
  <c r="I26" i="2"/>
  <c r="J26" i="2"/>
  <c r="J24" i="2"/>
  <c r="I24" i="2"/>
  <c r="H24" i="2"/>
  <c r="E6" i="2"/>
  <c r="E7" i="2"/>
  <c r="E8" i="2"/>
  <c r="E9" i="2"/>
  <c r="E10" i="2"/>
  <c r="E11" i="2"/>
  <c r="E12" i="2"/>
  <c r="E13" i="2"/>
  <c r="E14" i="2"/>
  <c r="E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5" i="2"/>
  <c r="C5" i="2"/>
  <c r="E24" i="1"/>
  <c r="D24" i="1"/>
  <c r="C2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C10" i="1"/>
  <c r="C11" i="1"/>
  <c r="C12" i="1"/>
  <c r="C13" i="1"/>
  <c r="C14" i="1"/>
  <c r="C15" i="1"/>
  <c r="C16" i="1"/>
  <c r="C17" i="1"/>
  <c r="C18" i="1"/>
  <c r="C6" i="1"/>
  <c r="C7" i="1"/>
  <c r="C8" i="1"/>
  <c r="C9" i="1"/>
  <c r="C5" i="1"/>
  <c r="H75" i="4"/>
</calcChain>
</file>

<file path=xl/sharedStrings.xml><?xml version="1.0" encoding="utf-8"?>
<sst xmlns="http://schemas.openxmlformats.org/spreadsheetml/2006/main" count="272" uniqueCount="46">
  <si>
    <t>WT</t>
  </si>
  <si>
    <t>Mapk8-/-</t>
  </si>
  <si>
    <t>Mapk9-/-</t>
  </si>
  <si>
    <t>SEM</t>
  </si>
  <si>
    <t>Ttest</t>
  </si>
  <si>
    <t>Mouse ID</t>
  </si>
  <si>
    <t>Mean Blood Pressure (mmHg)</t>
  </si>
  <si>
    <t>Systolic Blood Pressure (mmHg)</t>
  </si>
  <si>
    <t>Diastolic Blood Pressure (mmHg)</t>
  </si>
  <si>
    <t>Heart Rate (Beats/Min)</t>
  </si>
  <si>
    <t>E3KO</t>
  </si>
  <si>
    <t>WT vs. Mapk8-/-</t>
  </si>
  <si>
    <t>WT vs. Mapk9-/-</t>
  </si>
  <si>
    <t>ECtrl</t>
  </si>
  <si>
    <t>EfCtrl</t>
  </si>
  <si>
    <t>EF</t>
  </si>
  <si>
    <t>FS</t>
  </si>
  <si>
    <t>FAC</t>
  </si>
  <si>
    <t>Mouse</t>
  </si>
  <si>
    <t>ECtrl vs. E3KO</t>
  </si>
  <si>
    <t>ECtrl vs. EfCtrl</t>
  </si>
  <si>
    <t>EfCtrl vs. E3KO</t>
  </si>
  <si>
    <t/>
  </si>
  <si>
    <t>Mean</t>
  </si>
  <si>
    <t>mN</t>
  </si>
  <si>
    <t>WASH</t>
  </si>
  <si>
    <t>KPSS</t>
  </si>
  <si>
    <t>ACH-10-9</t>
  </si>
  <si>
    <t>ACH-10-8</t>
  </si>
  <si>
    <t>ACH-10-7</t>
  </si>
  <si>
    <t>ACH-3x10-6</t>
  </si>
  <si>
    <t>ACH-10-6</t>
  </si>
  <si>
    <t>ACH-10-5</t>
  </si>
  <si>
    <t>PE-10-5</t>
  </si>
  <si>
    <t>PE-10-9</t>
  </si>
  <si>
    <t>PE-10-8</t>
  </si>
  <si>
    <t>PE-10-7</t>
  </si>
  <si>
    <t>PE-3x10-6</t>
  </si>
  <si>
    <t>PE-10-6</t>
  </si>
  <si>
    <t>Aorta 1</t>
  </si>
  <si>
    <t>Aorta 2</t>
  </si>
  <si>
    <t>Aorta 3</t>
  </si>
  <si>
    <t>Percent of Max K-PSS Contraction</t>
  </si>
  <si>
    <t>Percent of PE-10-6</t>
  </si>
  <si>
    <t>Vasocontraction</t>
  </si>
  <si>
    <t>Vasorelaxation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</si>
</sst>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###"/>
  </numFmts>
  <fonts count="10" x14ac:knownFonts="1">
    <font>
      <sz val="12"/>
      <color theme="1"/>
      <name val="Calibri"/>
      <family val="2"/>
      <charset val="128"/>
      <scheme val="minor"/>
    </font>
    <font>
      <b/>
      <sz val="12"/>
      <color theme="1"/>
      <name val="Calibri"/>
      <family val="2"/>
      <charset val="128"/>
      <scheme val="minor"/>
    </font>
    <font>
      <sz val="12"/>
      <name val="Arial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  <font>
      <b/>
      <sz val="12"/>
      <name val="Arial"/>
    </font>
    <font>
      <sz val="11"/>
      <name val="Calibri"/>
    </font>
    <font>
      <sz val="12"/>
      <name val="Calibri"/>
    </font>
    <font>
      <b/>
      <sz val="12"/>
      <name val="Calibri"/>
      <scheme val="minor"/>
    </font>
    <font>
      <b/>
      <sz val="12"/>
      <color rgb="FF000000"/>
      <name val="Calibri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7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164" fontId="2" fillId="0" borderId="0" xfId="0" applyNumberFormat="1" applyFont="1"/>
    <xf numFmtId="0" fontId="1" fillId="0" borderId="0" xfId="0" applyNumberFormat="1" applyFont="1" applyAlignment="1">
      <alignment horizontal="center" vertical="center"/>
    </xf>
    <xf numFmtId="0" fontId="6" fillId="0" borderId="0" xfId="0" applyFont="1"/>
    <xf numFmtId="0" fontId="6" fillId="0" borderId="0" xfId="0" applyFont="1" applyFill="1"/>
    <xf numFmtId="0" fontId="7" fillId="0" borderId="0" xfId="0" applyFont="1"/>
    <xf numFmtId="0" fontId="8" fillId="0" borderId="0" xfId="0" applyFont="1" applyAlignment="1">
      <alignment horizontal="center" vertical="center"/>
    </xf>
    <xf numFmtId="49" fontId="0" fillId="0" borderId="0" xfId="0" applyNumberFormat="1"/>
    <xf numFmtId="0" fontId="9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0" fillId="0" borderId="1" xfId="0" applyBorder="1" applyAlignment="1"/>
    <xf numFmtId="49" fontId="9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7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T29"/>
  <sheetViews>
    <sheetView tabSelected="1" workbookViewId="0"/>
  </sheetViews>
  <sheetFormatPr baseColWidth="10" defaultRowHeight="15" x14ac:dyDescent="0"/>
  <cols>
    <col min="4" max="5" width="14.83203125" customWidth="1"/>
    <col min="9" max="10" width="14.83203125" customWidth="1"/>
    <col min="14" max="15" width="14.83203125" customWidth="1"/>
    <col min="19" max="20" width="14.83203125" customWidth="1"/>
  </cols>
  <sheetData>
    <row r="3" spans="2:20">
      <c r="B3" s="18" t="s">
        <v>6</v>
      </c>
      <c r="C3" s="18"/>
      <c r="D3" s="18"/>
      <c r="E3" s="18"/>
      <c r="G3" s="18" t="s">
        <v>7</v>
      </c>
      <c r="H3" s="18"/>
      <c r="I3" s="18"/>
      <c r="J3" s="18"/>
      <c r="L3" s="18" t="s">
        <v>8</v>
      </c>
      <c r="M3" s="18"/>
      <c r="N3" s="18"/>
      <c r="O3" s="18"/>
      <c r="Q3" s="18" t="s">
        <v>9</v>
      </c>
      <c r="R3" s="18"/>
      <c r="S3" s="18"/>
      <c r="T3" s="18"/>
    </row>
    <row r="4" spans="2:20">
      <c r="B4" s="4" t="s">
        <v>5</v>
      </c>
      <c r="C4" s="2" t="s">
        <v>0</v>
      </c>
      <c r="D4" s="2" t="s">
        <v>1</v>
      </c>
      <c r="E4" s="2" t="s">
        <v>2</v>
      </c>
      <c r="G4" s="4" t="s">
        <v>5</v>
      </c>
      <c r="H4" s="2" t="s">
        <v>0</v>
      </c>
      <c r="I4" s="2" t="s">
        <v>1</v>
      </c>
      <c r="J4" s="2" t="s">
        <v>2</v>
      </c>
      <c r="L4" s="4" t="s">
        <v>5</v>
      </c>
      <c r="M4" s="2" t="s">
        <v>0</v>
      </c>
      <c r="N4" s="2" t="s">
        <v>1</v>
      </c>
      <c r="O4" s="2" t="s">
        <v>2</v>
      </c>
      <c r="Q4" s="4" t="s">
        <v>5</v>
      </c>
      <c r="R4" s="2" t="s">
        <v>0</v>
      </c>
      <c r="S4" s="2" t="s">
        <v>1</v>
      </c>
      <c r="T4" s="2" t="s">
        <v>2</v>
      </c>
    </row>
    <row r="5" spans="2:20">
      <c r="B5" s="4">
        <v>1</v>
      </c>
      <c r="C5" s="7">
        <f t="shared" ref="C5:C13" si="0">1/3 * H5 + 2/3 * M5</f>
        <v>76.546813333333333</v>
      </c>
      <c r="D5" s="7">
        <f t="shared" ref="D5:D13" si="1">1/3 * I5 + 2/3 * N5</f>
        <v>71.781639999999996</v>
      </c>
      <c r="E5" s="7">
        <f t="shared" ref="E5:E13" si="2">1/3 * J5 + 2/3 * O5</f>
        <v>75.383073333333328</v>
      </c>
      <c r="F5" s="7"/>
      <c r="G5" s="9">
        <v>1</v>
      </c>
      <c r="H5" s="8">
        <v>123.69710000000001</v>
      </c>
      <c r="I5" s="8">
        <v>105.3854</v>
      </c>
      <c r="J5" s="8">
        <v>122.58969999999999</v>
      </c>
      <c r="K5" s="7"/>
      <c r="L5" s="9">
        <v>1</v>
      </c>
      <c r="M5" s="8">
        <v>52.971670000000003</v>
      </c>
      <c r="N5" s="8">
        <v>54.979759999999999</v>
      </c>
      <c r="O5" s="8">
        <v>51.779760000000003</v>
      </c>
      <c r="P5" s="7"/>
      <c r="Q5" s="9">
        <v>1</v>
      </c>
      <c r="R5" s="8">
        <v>675.9357</v>
      </c>
      <c r="S5" s="8">
        <v>593.76329999999996</v>
      </c>
      <c r="T5" s="8">
        <v>483.8347</v>
      </c>
    </row>
    <row r="6" spans="2:20">
      <c r="B6" s="4">
        <v>2</v>
      </c>
      <c r="C6" s="7">
        <f t="shared" si="0"/>
        <v>66.777633333333341</v>
      </c>
      <c r="D6" s="7">
        <f t="shared" si="1"/>
        <v>71.093013333333332</v>
      </c>
      <c r="E6" s="7">
        <f t="shared" si="2"/>
        <v>73.102720000000005</v>
      </c>
      <c r="F6" s="7"/>
      <c r="G6" s="9">
        <v>2</v>
      </c>
      <c r="H6" s="8">
        <v>104.4029</v>
      </c>
      <c r="I6" s="8">
        <v>109.5346</v>
      </c>
      <c r="J6" s="8">
        <v>119.00530000000001</v>
      </c>
      <c r="K6" s="7"/>
      <c r="L6" s="9">
        <v>2</v>
      </c>
      <c r="M6" s="8">
        <v>47.965000000000003</v>
      </c>
      <c r="N6" s="8">
        <v>51.872219999999999</v>
      </c>
      <c r="O6" s="8">
        <v>50.151429999999998</v>
      </c>
      <c r="P6" s="7"/>
      <c r="Q6" s="9">
        <v>2</v>
      </c>
      <c r="R6" s="8">
        <v>685.74549999999999</v>
      </c>
      <c r="S6" s="8">
        <v>655.56899999999996</v>
      </c>
      <c r="T6" s="8">
        <v>646.68349999999998</v>
      </c>
    </row>
    <row r="7" spans="2:20">
      <c r="B7" s="4">
        <v>3</v>
      </c>
      <c r="C7" s="7">
        <f t="shared" si="0"/>
        <v>79.053699999999992</v>
      </c>
      <c r="D7" s="7">
        <f t="shared" si="1"/>
        <v>79.894253333333324</v>
      </c>
      <c r="E7" s="7">
        <f t="shared" si="2"/>
        <v>77.431699999999992</v>
      </c>
      <c r="F7" s="7"/>
      <c r="G7" s="9">
        <v>3</v>
      </c>
      <c r="H7" s="8">
        <v>122.1895</v>
      </c>
      <c r="I7" s="8">
        <v>117.107</v>
      </c>
      <c r="J7" s="8">
        <v>120.1832</v>
      </c>
      <c r="K7" s="7"/>
      <c r="L7" s="9">
        <v>3</v>
      </c>
      <c r="M7" s="8">
        <v>57.485799999999998</v>
      </c>
      <c r="N7" s="8">
        <v>61.287880000000001</v>
      </c>
      <c r="O7" s="8">
        <v>56.055950000000003</v>
      </c>
      <c r="P7" s="7"/>
      <c r="Q7" s="9">
        <v>3</v>
      </c>
      <c r="R7" s="8">
        <v>606.35670000000005</v>
      </c>
      <c r="S7" s="8">
        <v>694.77790000000005</v>
      </c>
      <c r="T7" s="8">
        <v>521.9239</v>
      </c>
    </row>
    <row r="8" spans="2:20">
      <c r="B8" s="4">
        <v>4</v>
      </c>
      <c r="C8" s="7">
        <f t="shared" si="0"/>
        <v>73.663826666666665</v>
      </c>
      <c r="D8" s="7">
        <f t="shared" si="1"/>
        <v>71.672966666666667</v>
      </c>
      <c r="E8" s="7">
        <f t="shared" si="2"/>
        <v>78.6113</v>
      </c>
      <c r="F8" s="7"/>
      <c r="G8" s="9">
        <v>4</v>
      </c>
      <c r="H8" s="8">
        <v>107.9864</v>
      </c>
      <c r="I8" s="8">
        <v>112.43859999999999</v>
      </c>
      <c r="J8" s="8">
        <v>117.9589</v>
      </c>
      <c r="K8" s="7"/>
      <c r="L8" s="9">
        <v>4</v>
      </c>
      <c r="M8" s="8">
        <v>56.502540000000003</v>
      </c>
      <c r="N8" s="8">
        <v>51.290149999999997</v>
      </c>
      <c r="O8" s="8">
        <v>58.9375</v>
      </c>
      <c r="P8" s="7"/>
      <c r="Q8" s="9">
        <v>4</v>
      </c>
      <c r="R8" s="8">
        <v>636.06219999999996</v>
      </c>
      <c r="S8" s="8">
        <v>660.49869999999999</v>
      </c>
      <c r="T8" s="8">
        <v>590.76679999999999</v>
      </c>
    </row>
    <row r="9" spans="2:20">
      <c r="B9" s="4">
        <v>5</v>
      </c>
      <c r="C9" s="7">
        <f t="shared" si="0"/>
        <v>74.35851333333332</v>
      </c>
      <c r="D9" s="7">
        <f t="shared" si="1"/>
        <v>68.418513333333323</v>
      </c>
      <c r="E9" s="7">
        <f t="shared" si="2"/>
        <v>71.782266666666658</v>
      </c>
      <c r="F9" s="7"/>
      <c r="G9" s="9">
        <v>5</v>
      </c>
      <c r="H9" s="8">
        <v>124.8811</v>
      </c>
      <c r="I9" s="8">
        <v>102.79349999999999</v>
      </c>
      <c r="J9" s="8">
        <v>120.3107</v>
      </c>
      <c r="K9" s="7"/>
      <c r="L9" s="9">
        <v>5</v>
      </c>
      <c r="M9" s="8">
        <v>49.09722</v>
      </c>
      <c r="N9" s="8">
        <v>51.231020000000001</v>
      </c>
      <c r="O9" s="8">
        <v>47.518050000000002</v>
      </c>
      <c r="P9" s="7"/>
      <c r="Q9" s="9">
        <v>5</v>
      </c>
      <c r="R9" s="8">
        <v>574.55330000000004</v>
      </c>
      <c r="S9" s="8">
        <v>627.85230000000001</v>
      </c>
      <c r="T9" s="8">
        <v>537.2328</v>
      </c>
    </row>
    <row r="10" spans="2:20">
      <c r="B10" s="4">
        <v>6</v>
      </c>
      <c r="C10" s="7">
        <f t="shared" si="0"/>
        <v>86.766666666666652</v>
      </c>
      <c r="D10" s="7">
        <f t="shared" si="1"/>
        <v>73.259699999999995</v>
      </c>
      <c r="E10" s="7">
        <f t="shared" si="2"/>
        <v>74.940153333333328</v>
      </c>
      <c r="F10" s="7"/>
      <c r="G10" s="9">
        <v>6</v>
      </c>
      <c r="H10" s="8">
        <v>140.69999999999999</v>
      </c>
      <c r="I10" s="8">
        <v>111.6857</v>
      </c>
      <c r="J10" s="8">
        <v>121.127</v>
      </c>
      <c r="K10" s="7"/>
      <c r="L10" s="9">
        <v>6</v>
      </c>
      <c r="M10" s="8">
        <v>59.8</v>
      </c>
      <c r="N10" s="8">
        <v>54.046700000000001</v>
      </c>
      <c r="O10" s="8">
        <v>51.846730000000001</v>
      </c>
      <c r="P10" s="7"/>
      <c r="Q10" s="9">
        <v>6</v>
      </c>
      <c r="R10" s="8">
        <v>573.5</v>
      </c>
      <c r="S10" s="8">
        <v>530.66110000000003</v>
      </c>
      <c r="T10" s="8">
        <v>511.15609999999998</v>
      </c>
    </row>
    <row r="11" spans="2:20">
      <c r="B11" s="4">
        <v>7</v>
      </c>
      <c r="C11" s="7">
        <f t="shared" si="0"/>
        <v>66.266666666666652</v>
      </c>
      <c r="D11" s="7">
        <f t="shared" si="1"/>
        <v>74.093413333333331</v>
      </c>
      <c r="E11" s="7">
        <f t="shared" si="2"/>
        <v>70.694433333333322</v>
      </c>
      <c r="F11" s="7"/>
      <c r="G11" s="9">
        <v>7</v>
      </c>
      <c r="H11" s="8">
        <v>109</v>
      </c>
      <c r="I11" s="8">
        <v>118.7312</v>
      </c>
      <c r="J11" s="8">
        <v>114.33329999999999</v>
      </c>
      <c r="K11" s="7"/>
      <c r="L11" s="9">
        <v>7</v>
      </c>
      <c r="M11" s="8">
        <v>44.9</v>
      </c>
      <c r="N11" s="8">
        <v>51.774520000000003</v>
      </c>
      <c r="O11" s="8">
        <v>48.875</v>
      </c>
      <c r="P11" s="7"/>
      <c r="Q11" s="9">
        <v>7</v>
      </c>
      <c r="R11" s="8">
        <v>466.4</v>
      </c>
      <c r="S11" s="8">
        <v>652.69449999999995</v>
      </c>
      <c r="T11" s="8">
        <v>525.10310000000004</v>
      </c>
    </row>
    <row r="12" spans="2:20">
      <c r="B12" s="4">
        <v>8</v>
      </c>
      <c r="C12" s="7">
        <f t="shared" si="0"/>
        <v>76.566666666666663</v>
      </c>
      <c r="D12" s="7">
        <f t="shared" si="1"/>
        <v>71.19329333333333</v>
      </c>
      <c r="E12" s="7">
        <f t="shared" si="2"/>
        <v>73.024280000000005</v>
      </c>
      <c r="F12" s="7"/>
      <c r="G12" s="9">
        <v>8</v>
      </c>
      <c r="H12" s="8">
        <v>125.1</v>
      </c>
      <c r="I12" s="8">
        <v>110.90130000000001</v>
      </c>
      <c r="J12" s="8">
        <v>111.852</v>
      </c>
      <c r="K12" s="7"/>
      <c r="L12" s="9">
        <v>8</v>
      </c>
      <c r="M12" s="8">
        <v>52.3</v>
      </c>
      <c r="N12" s="8">
        <v>51.339289999999998</v>
      </c>
      <c r="O12" s="8">
        <v>53.610419999999998</v>
      </c>
      <c r="P12" s="7"/>
      <c r="Q12" s="9">
        <v>8</v>
      </c>
      <c r="R12" s="8">
        <v>512.1</v>
      </c>
      <c r="S12" s="8">
        <v>635.3954</v>
      </c>
      <c r="T12" s="8">
        <v>586.16560000000004</v>
      </c>
    </row>
    <row r="13" spans="2:20">
      <c r="B13" s="4">
        <v>9</v>
      </c>
      <c r="C13" s="7">
        <f t="shared" si="0"/>
        <v>70.399999999999991</v>
      </c>
      <c r="D13" s="7">
        <f t="shared" si="1"/>
        <v>72.37075999999999</v>
      </c>
      <c r="E13" s="7">
        <f t="shared" si="2"/>
        <v>73.576253333333341</v>
      </c>
      <c r="F13" s="7"/>
      <c r="G13" s="9">
        <v>9</v>
      </c>
      <c r="H13" s="8">
        <v>106.6</v>
      </c>
      <c r="I13" s="8">
        <v>109.648</v>
      </c>
      <c r="J13" s="8">
        <v>117.8443</v>
      </c>
      <c r="K13" s="7"/>
      <c r="L13" s="9">
        <v>9</v>
      </c>
      <c r="M13" s="8">
        <v>52.3</v>
      </c>
      <c r="N13" s="8">
        <v>53.732140000000001</v>
      </c>
      <c r="O13" s="8">
        <v>51.442230000000002</v>
      </c>
      <c r="P13" s="7"/>
      <c r="Q13" s="9">
        <v>9</v>
      </c>
      <c r="R13" s="8">
        <v>500.8</v>
      </c>
      <c r="S13" s="8">
        <v>542.0394</v>
      </c>
      <c r="T13" s="8">
        <v>479.85059999999999</v>
      </c>
    </row>
    <row r="14" spans="2:20">
      <c r="B14" s="4">
        <v>10</v>
      </c>
      <c r="C14" s="7">
        <f t="shared" ref="C14:C19" si="3">1/3 * H14 + 2/3 * M14</f>
        <v>83.733333333333334</v>
      </c>
      <c r="D14" s="7"/>
      <c r="E14" s="7"/>
      <c r="F14" s="7"/>
      <c r="G14" s="9">
        <v>10</v>
      </c>
      <c r="H14" s="8">
        <v>131.80000000000001</v>
      </c>
      <c r="I14" s="7"/>
      <c r="J14" s="8"/>
      <c r="K14" s="7"/>
      <c r="L14" s="9">
        <v>10</v>
      </c>
      <c r="M14" s="8">
        <v>59.7</v>
      </c>
      <c r="N14" s="8"/>
      <c r="O14" s="8"/>
      <c r="P14" s="7"/>
      <c r="Q14" s="9">
        <v>10</v>
      </c>
      <c r="R14" s="8">
        <v>597.6</v>
      </c>
      <c r="S14" s="8"/>
      <c r="T14" s="8"/>
    </row>
    <row r="15" spans="2:20">
      <c r="B15" s="4">
        <v>11</v>
      </c>
      <c r="C15" s="7">
        <f t="shared" si="3"/>
        <v>69.471399999999988</v>
      </c>
      <c r="D15" s="7"/>
      <c r="E15" s="7"/>
      <c r="F15" s="7"/>
      <c r="G15" s="9">
        <v>11</v>
      </c>
      <c r="H15" s="8">
        <v>107.1773</v>
      </c>
      <c r="I15" s="8"/>
      <c r="J15" s="8"/>
      <c r="K15" s="7"/>
      <c r="L15" s="9">
        <v>11</v>
      </c>
      <c r="M15" s="8">
        <v>50.618450000000003</v>
      </c>
      <c r="N15" s="8"/>
      <c r="O15" s="8"/>
      <c r="P15" s="7"/>
      <c r="Q15" s="9">
        <v>11</v>
      </c>
      <c r="R15" s="8">
        <v>614.62260000000003</v>
      </c>
      <c r="S15" s="8"/>
      <c r="T15" s="8"/>
    </row>
    <row r="16" spans="2:20">
      <c r="B16" s="4">
        <v>12</v>
      </c>
      <c r="C16" s="7">
        <f t="shared" si="3"/>
        <v>74.18559333333333</v>
      </c>
      <c r="D16" s="7"/>
      <c r="E16" s="7"/>
      <c r="F16" s="7"/>
      <c r="G16" s="9">
        <v>12</v>
      </c>
      <c r="H16" s="8">
        <v>114.1386</v>
      </c>
      <c r="I16" s="8"/>
      <c r="J16" s="8"/>
      <c r="K16" s="7"/>
      <c r="L16" s="9">
        <v>12</v>
      </c>
      <c r="M16" s="8">
        <v>54.209090000000003</v>
      </c>
      <c r="N16" s="8"/>
      <c r="O16" s="8"/>
      <c r="P16" s="7"/>
      <c r="Q16" s="9">
        <v>12</v>
      </c>
      <c r="R16" s="8">
        <v>636.32759999999996</v>
      </c>
      <c r="S16" s="8"/>
      <c r="T16" s="8"/>
    </row>
    <row r="17" spans="2:20">
      <c r="B17" s="4">
        <v>13</v>
      </c>
      <c r="C17" s="7">
        <f t="shared" si="3"/>
        <v>73.387419999999992</v>
      </c>
      <c r="D17" s="7"/>
      <c r="E17" s="7"/>
      <c r="F17" s="7"/>
      <c r="G17" s="9">
        <v>13</v>
      </c>
      <c r="H17" s="8">
        <v>112.61920000000001</v>
      </c>
      <c r="I17" s="8"/>
      <c r="J17" s="8"/>
      <c r="K17" s="7"/>
      <c r="L17" s="9">
        <v>13</v>
      </c>
      <c r="M17" s="8">
        <v>53.771529999999998</v>
      </c>
      <c r="N17" s="8"/>
      <c r="O17" s="8"/>
      <c r="P17" s="7"/>
      <c r="Q17" s="9">
        <v>13</v>
      </c>
      <c r="R17" s="8">
        <v>511.13159999999999</v>
      </c>
      <c r="S17" s="8"/>
      <c r="T17" s="8"/>
    </row>
    <row r="18" spans="2:20">
      <c r="B18" s="4">
        <v>14</v>
      </c>
      <c r="C18" s="7">
        <f t="shared" si="3"/>
        <v>74.323573333333329</v>
      </c>
      <c r="D18" s="7"/>
      <c r="E18" s="7"/>
      <c r="F18" s="7"/>
      <c r="G18" s="9">
        <v>14</v>
      </c>
      <c r="H18" s="8">
        <v>120.43600000000001</v>
      </c>
      <c r="I18" s="8"/>
      <c r="J18" s="8"/>
      <c r="K18" s="7"/>
      <c r="L18" s="9">
        <v>14</v>
      </c>
      <c r="M18" s="8">
        <v>51.267359999999996</v>
      </c>
      <c r="N18" s="8"/>
      <c r="O18" s="8"/>
      <c r="P18" s="7"/>
      <c r="Q18" s="9">
        <v>14</v>
      </c>
      <c r="R18" s="8">
        <v>571.81389999999999</v>
      </c>
      <c r="S18" s="8"/>
      <c r="T18" s="8"/>
    </row>
    <row r="19" spans="2:20">
      <c r="B19" s="4">
        <v>15</v>
      </c>
      <c r="C19" s="7">
        <f t="shared" si="3"/>
        <v>91.607906666666665</v>
      </c>
      <c r="D19" s="7"/>
      <c r="E19" s="7"/>
      <c r="F19" s="7"/>
      <c r="G19" s="9">
        <v>15</v>
      </c>
      <c r="H19" s="8">
        <v>142.71350000000001</v>
      </c>
      <c r="I19" s="8"/>
      <c r="J19" s="8"/>
      <c r="K19" s="7"/>
      <c r="L19" s="9">
        <v>15</v>
      </c>
      <c r="M19" s="8">
        <v>66.055109999999999</v>
      </c>
      <c r="N19" s="8"/>
      <c r="O19" s="8"/>
      <c r="P19" s="7"/>
      <c r="Q19" s="9">
        <v>15</v>
      </c>
      <c r="R19" s="8">
        <v>612.82050000000004</v>
      </c>
      <c r="S19" s="8"/>
      <c r="T19" s="8"/>
    </row>
    <row r="23" spans="2:20">
      <c r="C23" s="2" t="s">
        <v>0</v>
      </c>
      <c r="D23" s="2" t="s">
        <v>1</v>
      </c>
      <c r="E23" s="2" t="s">
        <v>2</v>
      </c>
      <c r="H23" s="2" t="s">
        <v>0</v>
      </c>
      <c r="I23" s="2" t="s">
        <v>1</v>
      </c>
      <c r="J23" s="2" t="s">
        <v>2</v>
      </c>
      <c r="M23" s="2" t="s">
        <v>0</v>
      </c>
      <c r="N23" s="2" t="s">
        <v>1</v>
      </c>
      <c r="O23" s="2" t="s">
        <v>2</v>
      </c>
      <c r="R23" s="2" t="s">
        <v>0</v>
      </c>
      <c r="S23" s="2" t="s">
        <v>1</v>
      </c>
      <c r="T23" s="2" t="s">
        <v>2</v>
      </c>
    </row>
    <row r="24" spans="2:20">
      <c r="C24" s="7">
        <f>AVERAGE(C5:C19)</f>
        <v>75.807314222222217</v>
      </c>
      <c r="D24" s="7">
        <f>AVERAGE(D5:D13)</f>
        <v>72.641950370370367</v>
      </c>
      <c r="E24" s="7">
        <f>AVERAGE(E5:E13)</f>
        <v>74.282908888888869</v>
      </c>
      <c r="F24" s="7"/>
      <c r="G24" s="7"/>
      <c r="H24" s="7">
        <f>AVERAGE(H5:H19)</f>
        <v>119.56277333333334</v>
      </c>
      <c r="I24" s="7">
        <f>AVERAGE(I5:I13)</f>
        <v>110.91392222222221</v>
      </c>
      <c r="J24" s="7">
        <f>AVERAGE(J5:J13)</f>
        <v>118.35604444444442</v>
      </c>
      <c r="K24" s="7"/>
      <c r="L24" s="7"/>
      <c r="M24" s="7">
        <f>AVERAGE(M5:M19)</f>
        <v>53.929584666666671</v>
      </c>
      <c r="N24" s="7">
        <f>AVERAGE(N5:N13)</f>
        <v>53.505964444444444</v>
      </c>
      <c r="O24" s="7">
        <f>AVERAGE(O5:O13)</f>
        <v>52.246341111111107</v>
      </c>
      <c r="P24" s="7"/>
      <c r="Q24" s="7"/>
      <c r="R24" s="7">
        <f>AVERAGE(R5:R19)</f>
        <v>585.05130666666662</v>
      </c>
      <c r="S24" s="7">
        <f>AVERAGE(S5:S13)</f>
        <v>621.47239999999999</v>
      </c>
      <c r="T24" s="7">
        <f>AVERAGE(T5:T13)</f>
        <v>542.52412222222233</v>
      </c>
    </row>
    <row r="25" spans="2:20">
      <c r="C25" s="4" t="s">
        <v>3</v>
      </c>
      <c r="D25" s="4" t="s">
        <v>3</v>
      </c>
      <c r="E25" s="4" t="s">
        <v>3</v>
      </c>
      <c r="H25" s="4" t="s">
        <v>3</v>
      </c>
      <c r="I25" s="4" t="s">
        <v>3</v>
      </c>
      <c r="J25" s="4" t="s">
        <v>3</v>
      </c>
      <c r="M25" s="4" t="s">
        <v>3</v>
      </c>
      <c r="N25" s="4" t="s">
        <v>3</v>
      </c>
      <c r="O25" s="4" t="s">
        <v>3</v>
      </c>
      <c r="R25" s="4" t="s">
        <v>3</v>
      </c>
      <c r="S25" s="4" t="s">
        <v>3</v>
      </c>
      <c r="T25" s="4" t="s">
        <v>3</v>
      </c>
    </row>
    <row r="26" spans="2:20">
      <c r="C26">
        <f>(STDEV(C5:C19))/(SQRT(15))</f>
        <v>1.8303958298539171</v>
      </c>
      <c r="D26">
        <f>(STDEV(D5:D13))/(SQRT(9))</f>
        <v>1.0486240901390211</v>
      </c>
      <c r="E26">
        <f>(STDEV(E5:E13))/(SQRT(9))</f>
        <v>0.85715056081108987</v>
      </c>
      <c r="H26">
        <f>(STDEV(H5:H19))/(SQRT(15))</f>
        <v>3.1552399606952646</v>
      </c>
      <c r="I26">
        <f>(STDEV(I5:I13))/(SQRT(9))</f>
        <v>1.6766177539898077</v>
      </c>
      <c r="J26">
        <f>(STDEV(J5:J13))/(SQRT(9))</f>
        <v>1.1309252338131408</v>
      </c>
      <c r="M26">
        <f>(STDEV(M5:M19))/(SQRT(15))</f>
        <v>1.3782301775319945</v>
      </c>
      <c r="N26">
        <f>(STDEV(N5:N13))/(SQRT(9))</f>
        <v>1.0770364314483405</v>
      </c>
      <c r="O26">
        <f>(STDEV(O5:O13))/(SQRT(9))</f>
        <v>1.1801644795470534</v>
      </c>
      <c r="R26">
        <f>(STDEV(R5:R19))/(SQRT(15))</f>
        <v>16.657465534692747</v>
      </c>
      <c r="S26">
        <f>(STDEV(S5:S13))/(SQRT(9))</f>
        <v>18.481517439510871</v>
      </c>
      <c r="T26">
        <f>(STDEV(T5:T13))/(SQRT(9))</f>
        <v>18.33081091330612</v>
      </c>
    </row>
    <row r="27" spans="2:20">
      <c r="D27" s="4" t="s">
        <v>4</v>
      </c>
      <c r="E27" s="4" t="s">
        <v>4</v>
      </c>
      <c r="I27" s="4" t="s">
        <v>4</v>
      </c>
      <c r="J27" s="4" t="s">
        <v>4</v>
      </c>
      <c r="N27" s="4" t="s">
        <v>4</v>
      </c>
      <c r="O27" s="4" t="s">
        <v>4</v>
      </c>
      <c r="S27" s="4" t="s">
        <v>4</v>
      </c>
      <c r="T27" s="4" t="s">
        <v>4</v>
      </c>
    </row>
    <row r="28" spans="2:20">
      <c r="D28">
        <f>TTEST(C5:C19,D5:D13,2,2)</f>
        <v>0.2213695162906314</v>
      </c>
      <c r="E28">
        <f>TTEST(C5:C19,E5:E13,2,2)</f>
        <v>0.54385193465328441</v>
      </c>
      <c r="I28">
        <f>TTEST(H5:H19,I5:I13,2,2)</f>
        <v>5.6941343636574833E-2</v>
      </c>
      <c r="J28">
        <f>TTEST(H5:H19,J5:J13,2,2)</f>
        <v>0.77654904952549275</v>
      </c>
      <c r="N28">
        <f>TTEST(M5:M19,N5:N13,2,2)</f>
        <v>0.83209124219599739</v>
      </c>
      <c r="O28">
        <f>TTEST(M5:M19,O5:O13,2,2)</f>
        <v>0.41099301044752845</v>
      </c>
      <c r="S28">
        <f>TTEST(R5:R19,S5:S13,2,2)</f>
        <v>0.17325176804727394</v>
      </c>
      <c r="T28">
        <f>TTEST(R5:R19,T5:T13,2,2)</f>
        <v>0.11367652221330378</v>
      </c>
    </row>
    <row r="29" spans="2:20">
      <c r="D29" s="4" t="s">
        <v>11</v>
      </c>
      <c r="E29" s="4" t="s">
        <v>12</v>
      </c>
      <c r="I29" s="4" t="s">
        <v>11</v>
      </c>
      <c r="J29" s="4" t="s">
        <v>12</v>
      </c>
      <c r="N29" s="4" t="s">
        <v>11</v>
      </c>
      <c r="O29" s="4" t="s">
        <v>12</v>
      </c>
      <c r="S29" s="4" t="s">
        <v>11</v>
      </c>
      <c r="T29" s="4" t="s">
        <v>12</v>
      </c>
    </row>
  </sheetData>
  <mergeCells count="4">
    <mergeCell ref="B3:E3"/>
    <mergeCell ref="G3:J3"/>
    <mergeCell ref="L3:O3"/>
    <mergeCell ref="Q3:T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T29"/>
  <sheetViews>
    <sheetView workbookViewId="0"/>
  </sheetViews>
  <sheetFormatPr baseColWidth="10" defaultRowHeight="15" x14ac:dyDescent="0"/>
  <cols>
    <col min="4" max="5" width="14.83203125" customWidth="1"/>
    <col min="9" max="10" width="14.83203125" customWidth="1"/>
    <col min="14" max="15" width="14.83203125" customWidth="1"/>
    <col min="19" max="20" width="14.83203125" customWidth="1"/>
  </cols>
  <sheetData>
    <row r="3" spans="2:20">
      <c r="B3" s="18" t="s">
        <v>6</v>
      </c>
      <c r="C3" s="18"/>
      <c r="D3" s="18"/>
      <c r="E3" s="18"/>
      <c r="G3" s="18" t="s">
        <v>7</v>
      </c>
      <c r="H3" s="18"/>
      <c r="I3" s="18"/>
      <c r="J3" s="18"/>
      <c r="L3" s="18" t="s">
        <v>8</v>
      </c>
      <c r="M3" s="18"/>
      <c r="N3" s="18"/>
      <c r="O3" s="18"/>
      <c r="Q3" s="18" t="s">
        <v>9</v>
      </c>
      <c r="R3" s="18"/>
      <c r="S3" s="18"/>
      <c r="T3" s="18"/>
    </row>
    <row r="4" spans="2:20">
      <c r="B4" s="4" t="s">
        <v>5</v>
      </c>
      <c r="C4" s="2" t="s">
        <v>13</v>
      </c>
      <c r="D4" s="2" t="s">
        <v>14</v>
      </c>
      <c r="E4" s="2" t="s">
        <v>10</v>
      </c>
      <c r="G4" s="4" t="s">
        <v>5</v>
      </c>
      <c r="H4" s="2" t="s">
        <v>13</v>
      </c>
      <c r="I4" s="2" t="s">
        <v>14</v>
      </c>
      <c r="J4" s="2" t="s">
        <v>10</v>
      </c>
      <c r="L4" s="4" t="s">
        <v>5</v>
      </c>
      <c r="M4" s="2" t="s">
        <v>13</v>
      </c>
      <c r="N4" s="2" t="s">
        <v>14</v>
      </c>
      <c r="O4" s="2" t="s">
        <v>10</v>
      </c>
      <c r="Q4" s="4" t="s">
        <v>5</v>
      </c>
      <c r="R4" s="2" t="s">
        <v>13</v>
      </c>
      <c r="S4" s="2" t="s">
        <v>14</v>
      </c>
      <c r="T4" s="2" t="s">
        <v>10</v>
      </c>
    </row>
    <row r="5" spans="2:20">
      <c r="B5" s="4">
        <v>1</v>
      </c>
      <c r="C5" s="7">
        <f>1/3 * H5 + 2/3 * M5</f>
        <v>64.833333333333329</v>
      </c>
      <c r="D5" s="7">
        <f t="shared" ref="D5" si="0">1/3 * I5 + 2/3 * N5</f>
        <v>74.699999999999989</v>
      </c>
      <c r="E5" s="7">
        <f>1/3 * J5 + 2/3 * O5</f>
        <v>76.599999999999994</v>
      </c>
      <c r="G5" s="4">
        <v>1</v>
      </c>
      <c r="H5" s="8">
        <v>99.9</v>
      </c>
      <c r="I5" s="8">
        <v>110.1</v>
      </c>
      <c r="J5" s="8">
        <v>116.8</v>
      </c>
      <c r="K5" s="7"/>
      <c r="L5" s="9">
        <v>1</v>
      </c>
      <c r="M5" s="8">
        <v>47.3</v>
      </c>
      <c r="N5" s="8">
        <v>57</v>
      </c>
      <c r="O5" s="8">
        <v>56.5</v>
      </c>
      <c r="P5" s="7"/>
      <c r="Q5" s="9">
        <v>1</v>
      </c>
      <c r="R5" s="8">
        <v>584.20000000000005</v>
      </c>
      <c r="S5" s="8">
        <v>673.7</v>
      </c>
      <c r="T5" s="8">
        <v>587.70000000000005</v>
      </c>
    </row>
    <row r="6" spans="2:20">
      <c r="B6" s="4">
        <v>2</v>
      </c>
      <c r="C6" s="7">
        <f t="shared" ref="C6:C14" si="1">1/3 * H6 + 2/3 * M6</f>
        <v>69.633333333333326</v>
      </c>
      <c r="D6" s="7">
        <f t="shared" ref="D6:D13" si="2">1/3 * I6 + 2/3 * N6</f>
        <v>85.133333333333326</v>
      </c>
      <c r="E6" s="7">
        <f t="shared" ref="E6:E14" si="3">1/3 * J6 + 2/3 * O6</f>
        <v>72.86666666666666</v>
      </c>
      <c r="G6" s="4">
        <v>2</v>
      </c>
      <c r="H6" s="8">
        <v>112.3</v>
      </c>
      <c r="I6" s="8">
        <v>125</v>
      </c>
      <c r="J6" s="8">
        <v>113.4</v>
      </c>
      <c r="K6" s="7"/>
      <c r="L6" s="9">
        <v>2</v>
      </c>
      <c r="M6" s="8">
        <v>48.3</v>
      </c>
      <c r="N6" s="8">
        <v>65.2</v>
      </c>
      <c r="O6" s="8">
        <v>52.6</v>
      </c>
      <c r="P6" s="7"/>
      <c r="Q6" s="9">
        <v>2</v>
      </c>
      <c r="R6" s="8">
        <v>625.70000000000005</v>
      </c>
      <c r="S6" s="8">
        <v>611.79999999999995</v>
      </c>
      <c r="T6" s="8">
        <v>657.221</v>
      </c>
    </row>
    <row r="7" spans="2:20">
      <c r="B7" s="4">
        <v>3</v>
      </c>
      <c r="C7" s="7">
        <f t="shared" si="1"/>
        <v>70.099999999999994</v>
      </c>
      <c r="D7" s="7">
        <f t="shared" si="2"/>
        <v>82.933333333333337</v>
      </c>
      <c r="E7" s="7">
        <f t="shared" si="3"/>
        <v>63.566666666666663</v>
      </c>
      <c r="G7" s="4">
        <v>3</v>
      </c>
      <c r="H7" s="8">
        <v>110.3</v>
      </c>
      <c r="I7" s="8">
        <v>129.4</v>
      </c>
      <c r="J7" s="8">
        <v>90.1</v>
      </c>
      <c r="K7" s="7"/>
      <c r="L7" s="9">
        <v>3</v>
      </c>
      <c r="M7" s="8">
        <v>50</v>
      </c>
      <c r="N7" s="8">
        <v>59.7</v>
      </c>
      <c r="O7" s="8">
        <v>50.3</v>
      </c>
      <c r="P7" s="7"/>
      <c r="Q7" s="9">
        <v>3</v>
      </c>
      <c r="R7" s="8">
        <v>654.20000000000005</v>
      </c>
      <c r="S7" s="8">
        <v>565.70000000000005</v>
      </c>
      <c r="T7" s="8">
        <v>667.2</v>
      </c>
    </row>
    <row r="8" spans="2:20">
      <c r="B8" s="4">
        <v>4</v>
      </c>
      <c r="C8" s="7">
        <f t="shared" si="1"/>
        <v>76.23333333333332</v>
      </c>
      <c r="D8" s="7">
        <f t="shared" si="2"/>
        <v>80.433333333333337</v>
      </c>
      <c r="E8" s="7">
        <f t="shared" si="3"/>
        <v>82</v>
      </c>
      <c r="G8" s="4">
        <v>4</v>
      </c>
      <c r="H8" s="8">
        <v>115.9</v>
      </c>
      <c r="I8" s="8">
        <v>120.9</v>
      </c>
      <c r="J8" s="8">
        <v>119.4</v>
      </c>
      <c r="K8" s="7"/>
      <c r="L8" s="9">
        <v>4</v>
      </c>
      <c r="M8" s="8">
        <v>56.4</v>
      </c>
      <c r="N8" s="8">
        <v>60.2</v>
      </c>
      <c r="O8" s="8">
        <v>63.3</v>
      </c>
      <c r="P8" s="7"/>
      <c r="Q8" s="9">
        <v>4</v>
      </c>
      <c r="R8" s="8">
        <v>627.79999999999995</v>
      </c>
      <c r="S8" s="8">
        <v>534.4</v>
      </c>
      <c r="T8" s="8">
        <v>603.6</v>
      </c>
    </row>
    <row r="9" spans="2:20">
      <c r="B9" s="4">
        <v>5</v>
      </c>
      <c r="C9" s="7">
        <f t="shared" si="1"/>
        <v>66.166666666666657</v>
      </c>
      <c r="D9" s="7">
        <f t="shared" si="2"/>
        <v>69.590260000000001</v>
      </c>
      <c r="E9" s="7">
        <f t="shared" si="3"/>
        <v>69.933333333333337</v>
      </c>
      <c r="G9" s="4">
        <v>5</v>
      </c>
      <c r="H9" s="8">
        <v>100.9</v>
      </c>
      <c r="I9" s="8">
        <v>101.29859999999999</v>
      </c>
      <c r="J9" s="8">
        <v>105</v>
      </c>
      <c r="K9" s="7"/>
      <c r="L9" s="9">
        <v>5</v>
      </c>
      <c r="M9" s="8">
        <v>48.8</v>
      </c>
      <c r="N9" s="8">
        <v>53.736089999999997</v>
      </c>
      <c r="O9" s="8">
        <v>52.4</v>
      </c>
      <c r="P9" s="7"/>
      <c r="Q9" s="9">
        <v>5</v>
      </c>
      <c r="R9" s="8">
        <v>611.70000000000005</v>
      </c>
      <c r="S9" s="8">
        <v>502.27670000000001</v>
      </c>
      <c r="T9" s="8">
        <v>503</v>
      </c>
    </row>
    <row r="10" spans="2:20">
      <c r="B10" s="4">
        <v>6</v>
      </c>
      <c r="C10" s="7">
        <f t="shared" si="1"/>
        <v>73.466666666666669</v>
      </c>
      <c r="D10" s="7">
        <f t="shared" si="2"/>
        <v>77.564399999999992</v>
      </c>
      <c r="E10" s="7">
        <f t="shared" si="3"/>
        <v>71.86666666666666</v>
      </c>
      <c r="G10" s="4">
        <v>6</v>
      </c>
      <c r="H10" s="8">
        <v>115.4</v>
      </c>
      <c r="I10" s="8">
        <v>120.6172</v>
      </c>
      <c r="J10" s="8">
        <v>109</v>
      </c>
      <c r="K10" s="7"/>
      <c r="L10" s="9">
        <v>6</v>
      </c>
      <c r="M10" s="8">
        <v>52.5</v>
      </c>
      <c r="N10" s="8">
        <v>56.037999999999997</v>
      </c>
      <c r="O10" s="8">
        <v>53.3</v>
      </c>
      <c r="P10" s="7"/>
      <c r="Q10" s="9">
        <v>6</v>
      </c>
      <c r="R10" s="8">
        <v>637</v>
      </c>
      <c r="S10" s="8">
        <v>607.70939999999996</v>
      </c>
      <c r="T10" s="8">
        <v>573.4</v>
      </c>
    </row>
    <row r="11" spans="2:20">
      <c r="B11" s="4">
        <v>7</v>
      </c>
      <c r="C11" s="7">
        <f t="shared" si="1"/>
        <v>69.666666666666657</v>
      </c>
      <c r="D11" s="7">
        <f t="shared" si="2"/>
        <v>68.830073333333331</v>
      </c>
      <c r="E11" s="7">
        <f t="shared" si="3"/>
        <v>66.966666666666669</v>
      </c>
      <c r="G11" s="4">
        <v>7</v>
      </c>
      <c r="H11" s="8">
        <v>105.2</v>
      </c>
      <c r="I11" s="8">
        <v>100.8693</v>
      </c>
      <c r="J11" s="8">
        <v>109.5</v>
      </c>
      <c r="K11" s="7"/>
      <c r="L11" s="9">
        <v>7</v>
      </c>
      <c r="M11" s="8">
        <v>51.9</v>
      </c>
      <c r="N11" s="8">
        <v>52.810459999999999</v>
      </c>
      <c r="O11" s="8">
        <v>45.7</v>
      </c>
      <c r="P11" s="7"/>
      <c r="Q11" s="9">
        <v>7</v>
      </c>
      <c r="R11" s="8">
        <v>532.70000000000005</v>
      </c>
      <c r="S11" s="8">
        <v>601.30930000000001</v>
      </c>
      <c r="T11" s="8">
        <v>525.5</v>
      </c>
    </row>
    <row r="12" spans="2:20">
      <c r="B12" s="4">
        <v>8</v>
      </c>
      <c r="C12" s="7">
        <f t="shared" si="1"/>
        <v>62.639359999999996</v>
      </c>
      <c r="D12" s="7">
        <f t="shared" si="2"/>
        <v>66.241746666666657</v>
      </c>
      <c r="E12" s="7">
        <f t="shared" si="3"/>
        <v>70.033333333333331</v>
      </c>
      <c r="G12" s="4">
        <v>8</v>
      </c>
      <c r="H12" s="8">
        <v>89.539159999999995</v>
      </c>
      <c r="I12" s="8">
        <v>100.755</v>
      </c>
      <c r="J12" s="8">
        <v>108.5</v>
      </c>
      <c r="K12" s="7"/>
      <c r="L12" s="9">
        <v>8</v>
      </c>
      <c r="M12" s="8">
        <v>49.189459999999997</v>
      </c>
      <c r="N12" s="8">
        <v>48.985120000000002</v>
      </c>
      <c r="O12" s="8">
        <v>50.8</v>
      </c>
      <c r="P12" s="7"/>
      <c r="Q12" s="9">
        <v>8</v>
      </c>
      <c r="R12" s="8">
        <v>564.50480000000005</v>
      </c>
      <c r="S12" s="8">
        <v>575.87729999999999</v>
      </c>
      <c r="T12" s="8">
        <v>562.5</v>
      </c>
    </row>
    <row r="13" spans="2:20">
      <c r="B13" s="4">
        <v>9</v>
      </c>
      <c r="C13" s="7">
        <f t="shared" si="1"/>
        <v>64.401026666666667</v>
      </c>
      <c r="D13" s="7">
        <f t="shared" si="2"/>
        <v>63.211089999999999</v>
      </c>
      <c r="E13" s="7">
        <f t="shared" si="3"/>
        <v>70.044459999999987</v>
      </c>
      <c r="G13" s="4">
        <v>9</v>
      </c>
      <c r="H13" s="8">
        <v>99.744500000000002</v>
      </c>
      <c r="I13" s="8">
        <v>94.720470000000006</v>
      </c>
      <c r="J13" s="8">
        <v>103.31570000000001</v>
      </c>
      <c r="K13" s="7"/>
      <c r="L13" s="9">
        <v>9</v>
      </c>
      <c r="M13" s="8">
        <v>46.729289999999999</v>
      </c>
      <c r="N13" s="8">
        <v>47.456400000000002</v>
      </c>
      <c r="O13" s="8">
        <v>53.408839999999998</v>
      </c>
      <c r="P13" s="7"/>
      <c r="Q13" s="9">
        <v>9</v>
      </c>
      <c r="R13" s="8">
        <v>600.11159999999995</v>
      </c>
      <c r="S13" s="8">
        <v>534.52949999999998</v>
      </c>
      <c r="T13" s="8">
        <v>553.70000000000005</v>
      </c>
    </row>
    <row r="14" spans="2:20">
      <c r="B14" s="4">
        <v>10</v>
      </c>
      <c r="C14" s="7">
        <f t="shared" si="1"/>
        <v>70.084329999999994</v>
      </c>
      <c r="D14" s="7"/>
      <c r="E14" s="7">
        <f t="shared" si="3"/>
        <v>72.708519999999993</v>
      </c>
      <c r="G14" s="4">
        <v>10</v>
      </c>
      <c r="H14" s="8">
        <v>97.289349999999999</v>
      </c>
      <c r="I14" s="8"/>
      <c r="J14" s="8">
        <v>110.97</v>
      </c>
      <c r="K14" s="7"/>
      <c r="L14" s="9">
        <v>10</v>
      </c>
      <c r="M14" s="8">
        <v>56.481819999999999</v>
      </c>
      <c r="N14" s="8"/>
      <c r="O14" s="8">
        <v>53.577779999999997</v>
      </c>
      <c r="P14" s="7"/>
      <c r="Q14" s="9">
        <v>10</v>
      </c>
      <c r="R14" s="8">
        <v>571.22760000000005</v>
      </c>
      <c r="S14" s="8"/>
      <c r="T14" s="8">
        <v>610.4</v>
      </c>
    </row>
    <row r="15" spans="2:20">
      <c r="B15" s="4">
        <v>11</v>
      </c>
      <c r="C15" s="7"/>
      <c r="D15" s="7"/>
      <c r="E15" s="7">
        <f>1/3 * J15 + 2/3 * O15</f>
        <v>71.560226666666665</v>
      </c>
      <c r="G15" s="4">
        <v>11</v>
      </c>
      <c r="H15" s="7"/>
      <c r="I15" s="8"/>
      <c r="J15" s="8">
        <v>104.78100000000001</v>
      </c>
      <c r="K15" s="7"/>
      <c r="L15" s="9">
        <v>11</v>
      </c>
      <c r="M15" s="7"/>
      <c r="N15" s="8"/>
      <c r="O15" s="8">
        <v>54.949840000000002</v>
      </c>
      <c r="P15" s="7"/>
      <c r="Q15" s="9">
        <v>11</v>
      </c>
      <c r="R15" s="8"/>
      <c r="S15" s="8"/>
      <c r="T15" s="8">
        <v>633.63160000000005</v>
      </c>
    </row>
    <row r="16" spans="2:20">
      <c r="B16" s="4"/>
      <c r="D16" s="1"/>
      <c r="E16" s="1"/>
      <c r="G16" s="4"/>
      <c r="I16" s="1"/>
      <c r="L16" s="4"/>
      <c r="N16" s="1"/>
      <c r="Q16" s="4"/>
      <c r="R16" s="1"/>
      <c r="S16" s="1"/>
    </row>
    <row r="17" spans="2:20">
      <c r="B17" s="4"/>
      <c r="D17" s="1"/>
      <c r="E17" s="1"/>
      <c r="G17" s="4"/>
      <c r="I17" s="1"/>
      <c r="L17" s="4"/>
      <c r="N17" s="1"/>
      <c r="Q17" s="4"/>
      <c r="S17" s="1"/>
      <c r="T17" s="1"/>
    </row>
    <row r="18" spans="2:20">
      <c r="B18" s="4"/>
      <c r="D18" s="1"/>
      <c r="E18" s="1"/>
      <c r="G18" s="4"/>
      <c r="I18" s="1"/>
      <c r="L18" s="4"/>
      <c r="N18" s="1"/>
      <c r="Q18" s="4"/>
      <c r="S18" s="1"/>
      <c r="T18" s="1"/>
    </row>
    <row r="19" spans="2:20">
      <c r="B19" s="4"/>
      <c r="D19" s="1"/>
      <c r="E19" s="1"/>
      <c r="G19" s="4"/>
      <c r="I19" s="1"/>
      <c r="L19" s="4"/>
      <c r="N19" s="1"/>
      <c r="Q19" s="4"/>
      <c r="S19" s="1"/>
      <c r="T19" s="1"/>
    </row>
    <row r="23" spans="2:20">
      <c r="C23" s="2" t="s">
        <v>13</v>
      </c>
      <c r="D23" s="2" t="s">
        <v>14</v>
      </c>
      <c r="E23" s="2" t="s">
        <v>10</v>
      </c>
      <c r="H23" s="2" t="s">
        <v>13</v>
      </c>
      <c r="I23" s="2" t="s">
        <v>14</v>
      </c>
      <c r="J23" s="2" t="s">
        <v>10</v>
      </c>
      <c r="M23" s="2" t="s">
        <v>13</v>
      </c>
      <c r="N23" s="2" t="s">
        <v>14</v>
      </c>
      <c r="O23" s="2" t="s">
        <v>10</v>
      </c>
      <c r="R23" s="2" t="s">
        <v>13</v>
      </c>
      <c r="S23" s="2" t="s">
        <v>14</v>
      </c>
      <c r="T23" s="2" t="s">
        <v>10</v>
      </c>
    </row>
    <row r="24" spans="2:20">
      <c r="C24" s="7">
        <f>AVERAGE(C5:C14)</f>
        <v>68.722471666666664</v>
      </c>
      <c r="D24" s="7">
        <f>AVERAGE(D5:D13)</f>
        <v>74.293063333333336</v>
      </c>
      <c r="E24" s="7">
        <f>AVERAGE(E5:E15)</f>
        <v>71.649685454545448</v>
      </c>
      <c r="H24" s="7">
        <f>AVERAGE(H5:H14)</f>
        <v>104.647301</v>
      </c>
      <c r="I24" s="7">
        <f>AVERAGE(I5:I13)</f>
        <v>111.5178411111111</v>
      </c>
      <c r="J24" s="7">
        <f>AVERAGE(J5:J15)</f>
        <v>108.25151818181817</v>
      </c>
      <c r="K24" s="7"/>
      <c r="L24" s="7"/>
      <c r="M24" s="7">
        <f>AVERAGE(M5:M14)</f>
        <v>50.760056999999996</v>
      </c>
      <c r="N24" s="7">
        <f>AVERAGE(N5:N13)</f>
        <v>55.680674444444449</v>
      </c>
      <c r="O24" s="7">
        <f>AVERAGE(O5:O15)</f>
        <v>53.348769090909087</v>
      </c>
      <c r="P24" s="7"/>
      <c r="Q24" s="7"/>
      <c r="R24" s="7">
        <f>AVERAGE(R5:R14)</f>
        <v>600.9144</v>
      </c>
      <c r="S24" s="7">
        <f>AVERAGE(S5:S13)</f>
        <v>578.58913333333328</v>
      </c>
      <c r="T24" s="7">
        <f>AVERAGE(T5:T15)</f>
        <v>588.89569090909083</v>
      </c>
    </row>
    <row r="25" spans="2:20">
      <c r="C25" s="4" t="s">
        <v>3</v>
      </c>
      <c r="D25" s="4" t="s">
        <v>3</v>
      </c>
      <c r="E25" s="4" t="s">
        <v>3</v>
      </c>
      <c r="H25" s="4" t="s">
        <v>3</v>
      </c>
      <c r="I25" s="4" t="s">
        <v>3</v>
      </c>
      <c r="J25" s="4" t="s">
        <v>3</v>
      </c>
      <c r="M25" s="4" t="s">
        <v>3</v>
      </c>
      <c r="N25" s="4" t="s">
        <v>3</v>
      </c>
      <c r="O25" s="4" t="s">
        <v>3</v>
      </c>
      <c r="R25" s="4" t="s">
        <v>3</v>
      </c>
      <c r="S25" s="4" t="s">
        <v>3</v>
      </c>
      <c r="T25" s="4" t="s">
        <v>3</v>
      </c>
    </row>
    <row r="26" spans="2:20">
      <c r="C26">
        <f>(STDEV(C5:C14))/(SQRT(10))</f>
        <v>1.3405244222063488</v>
      </c>
      <c r="D26">
        <f>(STDEV(D5:D13))/(SQRT(9))</f>
        <v>2.5828771855772215</v>
      </c>
      <c r="E26">
        <f>(STDEV(E5:E15))/(SQRT(11))</f>
        <v>1.4450320792655504</v>
      </c>
      <c r="H26">
        <f>(STDEV(H5:H14))/(SQRT(10))</f>
        <v>2.7407987711048563</v>
      </c>
      <c r="I26">
        <f>(STDEV(I5:I13))/(SQRT(9))</f>
        <v>4.2331175594020323</v>
      </c>
      <c r="J26">
        <f>(STDEV(J5:J15))/(SQRT(11))</f>
        <v>2.3546851789886398</v>
      </c>
      <c r="M26">
        <f>(STDEV(M5:M14))/(SQRT(10))</f>
        <v>1.1057005977891223</v>
      </c>
      <c r="N26">
        <f>(STDEV(N5:N13))/(SQRT(9))</f>
        <v>1.8765875537654864</v>
      </c>
      <c r="O26">
        <f>(STDEV(O5:O15))/(SQRT(11))</f>
        <v>1.3050072003740434</v>
      </c>
      <c r="R26">
        <f>(STDEV(R5:R14))/(SQRT(10))</f>
        <v>11.895471316504347</v>
      </c>
      <c r="S26">
        <f>(STDEV(S5:S13))/(SQRT(9))</f>
        <v>17.241840501991401</v>
      </c>
      <c r="T26">
        <f>(STDEV(T5:T15))/(SQRT(11))</f>
        <v>15.682638018843731</v>
      </c>
    </row>
    <row r="27" spans="2:20">
      <c r="D27" s="4" t="s">
        <v>4</v>
      </c>
      <c r="E27" s="4" t="s">
        <v>4</v>
      </c>
      <c r="I27" s="4" t="s">
        <v>4</v>
      </c>
      <c r="J27" s="4" t="s">
        <v>4</v>
      </c>
      <c r="N27" s="4" t="s">
        <v>4</v>
      </c>
      <c r="O27" s="4" t="s">
        <v>4</v>
      </c>
      <c r="S27" s="4" t="s">
        <v>4</v>
      </c>
      <c r="T27" s="4" t="s">
        <v>4</v>
      </c>
    </row>
    <row r="28" spans="2:20">
      <c r="D28">
        <f>TTEST(C5:C14,E5:E15,2,2)</f>
        <v>0.15631788779935402</v>
      </c>
      <c r="E28">
        <f>TTEST(D5:D13,E5:E15,2,2)</f>
        <v>0.36146135001305046</v>
      </c>
      <c r="I28">
        <f>TTEST(H5:H14,J5:J15,2,2)</f>
        <v>0.32861993632697484</v>
      </c>
      <c r="J28">
        <f>TTEST(I5:I13,J5:J15,2,2)</f>
        <v>0.48842978479390065</v>
      </c>
      <c r="N28">
        <f>TTEST(M5:M14,O5:O15,2,2)</f>
        <v>0.15066189399031546</v>
      </c>
      <c r="O28">
        <f>TTEST(N5:N13,O5:O15,2,2)</f>
        <v>0.30837337870900838</v>
      </c>
      <c r="S28">
        <f>TTEST(R5:R14,T5:T15,2,2)</f>
        <v>0.55488470286721503</v>
      </c>
      <c r="T28">
        <f>TTEST(S5:S13,T5:T15,2,2)</f>
        <v>0.66379243089319595</v>
      </c>
    </row>
    <row r="29" spans="2:20">
      <c r="D29" s="4" t="s">
        <v>19</v>
      </c>
      <c r="E29" s="4" t="s">
        <v>21</v>
      </c>
      <c r="I29" s="4" t="s">
        <v>19</v>
      </c>
      <c r="J29" s="4" t="s">
        <v>21</v>
      </c>
      <c r="N29" s="4" t="s">
        <v>19</v>
      </c>
      <c r="O29" s="4" t="s">
        <v>21</v>
      </c>
      <c r="S29" s="4" t="s">
        <v>19</v>
      </c>
      <c r="T29" s="4" t="s">
        <v>21</v>
      </c>
    </row>
  </sheetData>
  <mergeCells count="4">
    <mergeCell ref="B3:E3"/>
    <mergeCell ref="G3:J3"/>
    <mergeCell ref="L3:O3"/>
    <mergeCell ref="Q3:T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36"/>
  <sheetViews>
    <sheetView workbookViewId="0"/>
  </sheetViews>
  <sheetFormatPr baseColWidth="10" defaultRowHeight="15" x14ac:dyDescent="0"/>
  <cols>
    <col min="2" max="2" width="12.6640625" customWidth="1"/>
  </cols>
  <sheetData>
    <row r="3" spans="2:15">
      <c r="B3" s="18" t="s">
        <v>13</v>
      </c>
      <c r="C3" s="18"/>
      <c r="D3" s="18"/>
      <c r="E3" s="18"/>
      <c r="F3" s="10"/>
      <c r="G3" s="18" t="s">
        <v>14</v>
      </c>
      <c r="H3" s="18"/>
      <c r="I3" s="18"/>
      <c r="J3" s="18"/>
      <c r="K3" s="12"/>
      <c r="L3" s="18" t="s">
        <v>10</v>
      </c>
      <c r="M3" s="18"/>
      <c r="N3" s="18"/>
      <c r="O3" s="18"/>
    </row>
    <row r="4" spans="2:15">
      <c r="B4" s="4" t="s">
        <v>18</v>
      </c>
      <c r="C4" s="13" t="s">
        <v>15</v>
      </c>
      <c r="D4" s="13" t="s">
        <v>16</v>
      </c>
      <c r="E4" s="13" t="s">
        <v>17</v>
      </c>
      <c r="G4" s="4" t="s">
        <v>18</v>
      </c>
      <c r="H4" s="13" t="s">
        <v>15</v>
      </c>
      <c r="I4" s="13" t="s">
        <v>16</v>
      </c>
      <c r="J4" s="13" t="s">
        <v>17</v>
      </c>
      <c r="L4" s="4" t="s">
        <v>18</v>
      </c>
      <c r="M4" s="13" t="s">
        <v>15</v>
      </c>
      <c r="N4" s="13" t="s">
        <v>16</v>
      </c>
      <c r="O4" s="13" t="s">
        <v>17</v>
      </c>
    </row>
    <row r="5" spans="2:15">
      <c r="B5" s="4">
        <v>1</v>
      </c>
      <c r="C5" s="10">
        <v>62.056482000000003</v>
      </c>
      <c r="D5" s="10">
        <v>32.835816999999999</v>
      </c>
      <c r="E5" s="10">
        <v>56.481988000000001</v>
      </c>
      <c r="G5" s="4">
        <v>1</v>
      </c>
      <c r="H5" s="10">
        <v>61.904235999999997</v>
      </c>
      <c r="I5" s="10">
        <v>32.291657000000001</v>
      </c>
      <c r="J5" s="10">
        <v>76.141411000000005</v>
      </c>
      <c r="L5" s="4">
        <v>1</v>
      </c>
      <c r="M5" s="10">
        <v>63.758491999999997</v>
      </c>
      <c r="N5" s="10">
        <v>33.333322000000003</v>
      </c>
      <c r="O5" s="10">
        <v>62.443331999999998</v>
      </c>
    </row>
    <row r="6" spans="2:15">
      <c r="B6" s="4">
        <v>2</v>
      </c>
      <c r="C6" s="10">
        <v>53.720674000000002</v>
      </c>
      <c r="D6" s="10">
        <v>27.710849</v>
      </c>
      <c r="E6" s="10">
        <v>56.091189999999997</v>
      </c>
      <c r="G6" s="4">
        <v>2</v>
      </c>
      <c r="H6" s="10">
        <v>73.994973999999999</v>
      </c>
      <c r="I6" s="10">
        <v>41.545895000000002</v>
      </c>
      <c r="J6" s="10">
        <v>65.462957000000003</v>
      </c>
      <c r="L6" s="4">
        <v>2</v>
      </c>
      <c r="M6" s="10">
        <v>63.285226999999999</v>
      </c>
      <c r="N6" s="10">
        <v>33.523375000000001</v>
      </c>
      <c r="O6" s="10">
        <v>48.007736999999999</v>
      </c>
    </row>
    <row r="7" spans="2:15">
      <c r="B7" s="4">
        <v>3</v>
      </c>
      <c r="C7" s="11">
        <v>59.410770999999997</v>
      </c>
      <c r="D7" s="11">
        <v>30.909105</v>
      </c>
      <c r="E7" s="11">
        <v>61.886257999999998</v>
      </c>
      <c r="G7" s="4">
        <v>3</v>
      </c>
      <c r="H7" s="10">
        <v>61.914309000000003</v>
      </c>
      <c r="I7" s="10">
        <v>32.38635</v>
      </c>
      <c r="J7" s="10">
        <v>66.550717000000006</v>
      </c>
      <c r="L7" s="4">
        <v>3</v>
      </c>
      <c r="M7" s="12">
        <v>58.093071999999999</v>
      </c>
      <c r="N7" s="12">
        <v>30.357137999999999</v>
      </c>
      <c r="O7" s="10">
        <v>49.095531999999999</v>
      </c>
    </row>
    <row r="8" spans="2:15">
      <c r="B8" s="4">
        <v>4</v>
      </c>
      <c r="C8" s="10">
        <v>66.057541999999998</v>
      </c>
      <c r="D8" s="10">
        <v>35.885173999999999</v>
      </c>
      <c r="E8" s="10">
        <v>55.633111999999997</v>
      </c>
      <c r="G8" s="4">
        <v>4</v>
      </c>
      <c r="H8" s="10">
        <v>79.091581000000005</v>
      </c>
      <c r="I8" s="10">
        <v>47.029705</v>
      </c>
      <c r="J8" s="10">
        <v>68.457633999999999</v>
      </c>
      <c r="L8" s="4">
        <v>4</v>
      </c>
      <c r="M8" s="10">
        <v>62.152355999999997</v>
      </c>
      <c r="N8" s="10">
        <v>32.584269999999997</v>
      </c>
      <c r="O8" s="10">
        <v>55.40692</v>
      </c>
    </row>
    <row r="9" spans="2:15">
      <c r="B9" s="4">
        <v>5</v>
      </c>
      <c r="C9" s="10">
        <v>65.814656999999997</v>
      </c>
      <c r="D9" s="10">
        <v>35.714288000000003</v>
      </c>
      <c r="E9" s="11">
        <v>67.488752000000005</v>
      </c>
      <c r="G9" s="4">
        <v>5</v>
      </c>
      <c r="H9" s="10">
        <v>67.034730999999994</v>
      </c>
      <c r="I9" s="10">
        <v>36.082469000000003</v>
      </c>
      <c r="J9" s="10">
        <v>69.349384000000001</v>
      </c>
      <c r="L9" s="4">
        <v>5</v>
      </c>
      <c r="M9" s="12">
        <v>64.699912999999995</v>
      </c>
      <c r="N9" s="12">
        <v>34.574452999999998</v>
      </c>
      <c r="O9" s="10">
        <v>61.617066000000001</v>
      </c>
    </row>
    <row r="10" spans="2:15">
      <c r="B10" s="4">
        <v>6</v>
      </c>
      <c r="C10" s="12">
        <v>62.836900999999997</v>
      </c>
      <c r="D10" s="12">
        <v>33.636355000000002</v>
      </c>
      <c r="E10" s="12">
        <v>49.041791000000003</v>
      </c>
      <c r="G10" s="4">
        <v>6</v>
      </c>
      <c r="H10" s="12">
        <v>51.844830000000002</v>
      </c>
      <c r="I10" s="12">
        <v>26.315788000000001</v>
      </c>
      <c r="J10" s="12">
        <v>33.325648999999999</v>
      </c>
      <c r="L10" s="4">
        <v>6</v>
      </c>
      <c r="M10" s="12">
        <v>61.725096000000001</v>
      </c>
      <c r="N10" s="12">
        <v>33.054394000000002</v>
      </c>
      <c r="O10">
        <v>54.811469000000002</v>
      </c>
    </row>
    <row r="11" spans="2:15">
      <c r="B11" s="4">
        <v>7</v>
      </c>
      <c r="C11" s="12">
        <v>58.204546000000001</v>
      </c>
      <c r="D11" s="12">
        <v>30.102029999999999</v>
      </c>
      <c r="E11" s="12">
        <v>53.817892000000001</v>
      </c>
      <c r="G11" s="4">
        <v>7</v>
      </c>
      <c r="H11" s="12">
        <v>74.734353999999996</v>
      </c>
      <c r="I11" s="12">
        <v>42.995168999999997</v>
      </c>
      <c r="J11" s="12">
        <v>31.396597</v>
      </c>
      <c r="L11" s="4">
        <v>7</v>
      </c>
      <c r="M11" s="12">
        <v>52.954875999999999</v>
      </c>
      <c r="N11" s="12">
        <v>26.666668000000001</v>
      </c>
      <c r="O11">
        <v>46.602137999999997</v>
      </c>
    </row>
    <row r="12" spans="2:15">
      <c r="B12" s="4">
        <v>8</v>
      </c>
      <c r="C12" s="12">
        <v>53.557023999999998</v>
      </c>
      <c r="D12" s="12">
        <v>27.354248999999999</v>
      </c>
      <c r="E12" s="12">
        <v>46.760105000000003</v>
      </c>
      <c r="G12" s="4">
        <v>8</v>
      </c>
      <c r="H12" s="12">
        <v>78.325632999999996</v>
      </c>
      <c r="I12" s="12">
        <v>46.192889999999998</v>
      </c>
      <c r="J12" s="12">
        <v>58.948245</v>
      </c>
      <c r="L12" s="4">
        <v>8</v>
      </c>
      <c r="M12" s="12">
        <v>51.288604999999997</v>
      </c>
      <c r="N12" s="12">
        <v>25.685783000000001</v>
      </c>
      <c r="O12">
        <v>45.236389000000003</v>
      </c>
    </row>
    <row r="13" spans="2:15">
      <c r="B13" s="4">
        <v>9</v>
      </c>
      <c r="C13" s="12">
        <v>52.369315</v>
      </c>
      <c r="D13" s="12">
        <v>26.442319000000001</v>
      </c>
      <c r="E13" s="12">
        <v>47.860636999999997</v>
      </c>
      <c r="G13" s="4">
        <v>9</v>
      </c>
      <c r="H13" s="12">
        <v>50.86835</v>
      </c>
      <c r="I13" s="12">
        <v>25.751092</v>
      </c>
      <c r="J13" s="12">
        <v>46.529045000000004</v>
      </c>
      <c r="L13" s="4">
        <v>9</v>
      </c>
      <c r="M13" s="12">
        <v>59.187696000000003</v>
      </c>
      <c r="N13" s="12">
        <v>30.555543</v>
      </c>
      <c r="O13">
        <v>34.820953000000003</v>
      </c>
    </row>
    <row r="14" spans="2:15">
      <c r="B14" s="4">
        <v>10</v>
      </c>
      <c r="C14" s="12">
        <v>49.310459999999999</v>
      </c>
      <c r="D14" s="12">
        <v>24.657537999999999</v>
      </c>
      <c r="E14" s="12">
        <v>58.523384999999998</v>
      </c>
      <c r="G14" s="4">
        <v>10</v>
      </c>
      <c r="H14" s="12">
        <v>66.862370999999996</v>
      </c>
      <c r="I14" s="12">
        <v>36.000006999999997</v>
      </c>
      <c r="J14" s="12">
        <v>58.176074</v>
      </c>
      <c r="L14" s="4">
        <v>10</v>
      </c>
      <c r="M14" s="12">
        <v>68.965006000000002</v>
      </c>
      <c r="N14" s="12">
        <v>37.341785000000002</v>
      </c>
      <c r="O14">
        <v>45.747554000000001</v>
      </c>
    </row>
    <row r="15" spans="2:15">
      <c r="B15" s="4">
        <v>11</v>
      </c>
      <c r="C15" s="12">
        <v>66.882918000000004</v>
      </c>
      <c r="D15" s="12">
        <v>36.363633999999998</v>
      </c>
      <c r="E15" s="12">
        <v>49.304997</v>
      </c>
      <c r="G15" s="4">
        <v>11</v>
      </c>
      <c r="H15" s="12">
        <v>56.546228999999997</v>
      </c>
      <c r="I15" s="12">
        <v>28.481034000000001</v>
      </c>
      <c r="J15" s="12">
        <v>64.512592999999995</v>
      </c>
      <c r="L15" s="4">
        <v>11</v>
      </c>
      <c r="M15" s="12">
        <v>49.917296</v>
      </c>
      <c r="N15" s="12">
        <v>25</v>
      </c>
      <c r="O15">
        <v>44.463980999999997</v>
      </c>
    </row>
    <row r="16" spans="2:15">
      <c r="B16" s="4">
        <v>12</v>
      </c>
      <c r="C16" s="12">
        <v>59.678072999999998</v>
      </c>
      <c r="D16" s="12">
        <v>31.21951</v>
      </c>
      <c r="E16" s="12">
        <v>41.690269999999998</v>
      </c>
      <c r="G16" s="4">
        <v>12</v>
      </c>
      <c r="H16" s="12">
        <v>47.314247999999999</v>
      </c>
      <c r="I16" s="12">
        <v>22.988515</v>
      </c>
      <c r="J16" s="12">
        <v>42.788077000000001</v>
      </c>
      <c r="L16" s="4">
        <v>12</v>
      </c>
      <c r="M16" s="12">
        <v>47.397193000000001</v>
      </c>
      <c r="N16" s="12">
        <v>23.555548000000002</v>
      </c>
      <c r="O16">
        <v>37.200991999999999</v>
      </c>
    </row>
    <row r="17" spans="2:17">
      <c r="B17" s="4">
        <v>13</v>
      </c>
      <c r="C17" s="12">
        <v>60.109380000000002</v>
      </c>
      <c r="D17" s="12">
        <v>31.603778999999999</v>
      </c>
      <c r="E17" s="12">
        <v>36.435270000000003</v>
      </c>
      <c r="G17" s="4">
        <v>13</v>
      </c>
      <c r="H17" s="12">
        <v>64.772272999999998</v>
      </c>
      <c r="I17" s="12">
        <v>34.463285999999997</v>
      </c>
      <c r="J17" s="12">
        <v>47.223405999999997</v>
      </c>
      <c r="L17" s="12"/>
      <c r="M17" s="12"/>
    </row>
    <row r="18" spans="2:17">
      <c r="B18" s="4">
        <v>14</v>
      </c>
      <c r="C18" s="12">
        <v>41.245401999999999</v>
      </c>
      <c r="D18" s="12">
        <v>20.083684000000002</v>
      </c>
      <c r="E18" s="12">
        <v>38.671301</v>
      </c>
      <c r="G18" s="4">
        <v>14</v>
      </c>
      <c r="H18" s="12">
        <v>55.458610999999998</v>
      </c>
      <c r="I18" s="12">
        <v>27.878765999999999</v>
      </c>
      <c r="J18" s="12">
        <v>32.360663000000002</v>
      </c>
    </row>
    <row r="19" spans="2:17">
      <c r="B19" s="4">
        <v>15</v>
      </c>
      <c r="C19" s="12">
        <v>41.552985</v>
      </c>
      <c r="D19" s="12">
        <v>20.175443000000001</v>
      </c>
      <c r="E19" s="12">
        <v>43.954600999999997</v>
      </c>
    </row>
    <row r="23" spans="2:17">
      <c r="C23" s="13" t="s">
        <v>15</v>
      </c>
      <c r="D23" s="13" t="s">
        <v>16</v>
      </c>
      <c r="E23" s="13" t="s">
        <v>17</v>
      </c>
    </row>
    <row r="24" spans="2:17">
      <c r="B24" s="4" t="s">
        <v>13</v>
      </c>
      <c r="C24">
        <f>AVERAGE(C5:C19)</f>
        <v>56.853808666666673</v>
      </c>
      <c r="D24">
        <f>AVERAGE(D5:D19)</f>
        <v>29.646251600000006</v>
      </c>
      <c r="E24">
        <f>AVERAGE(E5:E19)</f>
        <v>50.909436599999999</v>
      </c>
    </row>
    <row r="25" spans="2:17">
      <c r="B25" s="4" t="s">
        <v>14</v>
      </c>
      <c r="C25">
        <f>AVERAGE(H5:H18)</f>
        <v>63.619052142857143</v>
      </c>
      <c r="D25">
        <f>AVERAGE(I5:I18)</f>
        <v>34.314473071428566</v>
      </c>
      <c r="E25">
        <f>AVERAGE(J5:J18)</f>
        <v>54.373032285714295</v>
      </c>
    </row>
    <row r="26" spans="2:17">
      <c r="B26" s="4" t="s">
        <v>10</v>
      </c>
      <c r="C26">
        <f>AVERAGE(M5:M16)</f>
        <v>58.618735666666673</v>
      </c>
      <c r="D26">
        <f>AVERAGE(N5:N16)</f>
        <v>30.519356583333334</v>
      </c>
      <c r="E26">
        <f>AVERAGE(O5:O16)</f>
        <v>48.787838583333347</v>
      </c>
      <c r="F26" s="3"/>
      <c r="P26" s="12"/>
      <c r="Q26" s="12"/>
    </row>
    <row r="27" spans="2:17">
      <c r="B27" s="6"/>
      <c r="P27" s="12"/>
      <c r="Q27" s="12"/>
    </row>
    <row r="28" spans="2:17">
      <c r="B28" s="6"/>
      <c r="C28" s="4" t="s">
        <v>3</v>
      </c>
      <c r="D28" s="4" t="s">
        <v>3</v>
      </c>
      <c r="E28" s="4" t="s">
        <v>3</v>
      </c>
    </row>
    <row r="29" spans="2:17">
      <c r="B29" s="4" t="s">
        <v>13</v>
      </c>
      <c r="C29">
        <f>(STDEV(C5:C19))/(SQRT(15))</f>
        <v>2.1053528008353579</v>
      </c>
      <c r="D29">
        <f>(STDEV(D5:D19))/(SQRT(15))</f>
        <v>1.3458272492342929</v>
      </c>
      <c r="E29">
        <f>(STDEV(E5:E19))/(SQRT(15))</f>
        <v>2.2543326833493165</v>
      </c>
    </row>
    <row r="30" spans="2:17">
      <c r="B30" s="4" t="s">
        <v>14</v>
      </c>
      <c r="C30">
        <f>(STDEV(H5:H18))/(SQRT(14))</f>
        <v>2.7734336019630068</v>
      </c>
      <c r="D30">
        <f>(STDEV(I5:I18))/(SQRT(14))</f>
        <v>2.0771591453947518</v>
      </c>
      <c r="E30">
        <f>(STDEV(J5:J18))/(SQRT(14))</f>
        <v>4.0656211134898959</v>
      </c>
    </row>
    <row r="31" spans="2:17">
      <c r="B31" s="4" t="s">
        <v>10</v>
      </c>
      <c r="C31">
        <f>(STDEV(M5:M16))/(SQRT(12))</f>
        <v>1.9509194480337233</v>
      </c>
      <c r="D31">
        <f>(STDEV(N5:N16))/(SQRT(12))</f>
        <v>1.2547314722245009</v>
      </c>
      <c r="E31">
        <f>(STDEV(O5:O16))/(SQRT(12))</f>
        <v>2.4718402466466531</v>
      </c>
    </row>
    <row r="32" spans="2:17">
      <c r="B32" s="6"/>
    </row>
    <row r="33" spans="2:5">
      <c r="B33" s="6"/>
      <c r="C33" s="4" t="s">
        <v>4</v>
      </c>
      <c r="D33" s="4" t="s">
        <v>4</v>
      </c>
      <c r="E33" s="4" t="s">
        <v>4</v>
      </c>
    </row>
    <row r="34" spans="2:5">
      <c r="B34" s="4" t="s">
        <v>19</v>
      </c>
      <c r="C34">
        <f>TTEST(C5:C19,M5:M16,2,2)</f>
        <v>0.55268917479144419</v>
      </c>
      <c r="D34">
        <f>TTEST(D5:D19,N5:N16,2,2)</f>
        <v>0.64611974008466677</v>
      </c>
      <c r="E34">
        <f>TTEST(E5:E19,O5:O16,2,2)</f>
        <v>0.53264203027904866</v>
      </c>
    </row>
    <row r="35" spans="2:5">
      <c r="B35" s="4" t="s">
        <v>20</v>
      </c>
      <c r="C35">
        <f>TTEST(C5:C19,H5:H18,2,2)</f>
        <v>6.0463126914855281E-2</v>
      </c>
      <c r="D35">
        <f>TTEST(D5:D19,I5:I18,2,2)</f>
        <v>6.6555043596943766E-2</v>
      </c>
      <c r="E35">
        <f>TTEST(E5:E19,J5:J18,2,2)</f>
        <v>0.45464939110352465</v>
      </c>
    </row>
    <row r="36" spans="2:5">
      <c r="B36" s="4" t="s">
        <v>21</v>
      </c>
      <c r="C36">
        <f>TTEST(H5:H18,M5:M16,2,2)</f>
        <v>0.16627065619097736</v>
      </c>
      <c r="D36">
        <f>TTEST(I5:I18,N5:N16,2,2)</f>
        <v>0.14672899754134716</v>
      </c>
      <c r="E36">
        <f>TTEST(J5:J18,O5:O16,2,2)</f>
        <v>0.27126200813286999</v>
      </c>
    </row>
  </sheetData>
  <mergeCells count="3">
    <mergeCell ref="B3:E3"/>
    <mergeCell ref="G3:J3"/>
    <mergeCell ref="L3:O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1"/>
  <sheetViews>
    <sheetView workbookViewId="0"/>
  </sheetViews>
  <sheetFormatPr baseColWidth="10" defaultRowHeight="15" x14ac:dyDescent="0"/>
  <cols>
    <col min="3" max="3" width="14.1640625" customWidth="1"/>
    <col min="8" max="8" width="14.1640625" customWidth="1"/>
  </cols>
  <sheetData>
    <row r="2" spans="2:9">
      <c r="C2" s="15"/>
      <c r="G2" s="15"/>
    </row>
    <row r="3" spans="2:9">
      <c r="B3" s="4"/>
      <c r="C3" s="4" t="s">
        <v>39</v>
      </c>
      <c r="D3" s="4" t="s">
        <v>40</v>
      </c>
      <c r="E3" s="4" t="s">
        <v>41</v>
      </c>
      <c r="F3" s="4"/>
      <c r="G3" s="4" t="s">
        <v>39</v>
      </c>
      <c r="H3" s="4" t="s">
        <v>40</v>
      </c>
      <c r="I3" s="4" t="s">
        <v>41</v>
      </c>
    </row>
    <row r="4" spans="2:9">
      <c r="B4" s="16" t="s">
        <v>22</v>
      </c>
      <c r="C4" s="16" t="s">
        <v>14</v>
      </c>
      <c r="D4" s="16" t="s">
        <v>14</v>
      </c>
      <c r="E4" s="16" t="s">
        <v>14</v>
      </c>
      <c r="F4" s="16"/>
      <c r="G4" s="16" t="s">
        <v>10</v>
      </c>
      <c r="H4" s="16" t="s">
        <v>10</v>
      </c>
      <c r="I4" s="16" t="s">
        <v>10</v>
      </c>
    </row>
    <row r="5" spans="2:9">
      <c r="B5" s="16"/>
      <c r="C5" s="16" t="s">
        <v>23</v>
      </c>
      <c r="D5" s="16" t="s">
        <v>23</v>
      </c>
      <c r="E5" s="16" t="s">
        <v>23</v>
      </c>
      <c r="F5" s="16"/>
      <c r="G5" s="16" t="s">
        <v>23</v>
      </c>
      <c r="H5" s="16" t="s">
        <v>23</v>
      </c>
      <c r="I5" s="16" t="s">
        <v>23</v>
      </c>
    </row>
    <row r="6" spans="2:9">
      <c r="B6" s="16" t="s">
        <v>22</v>
      </c>
      <c r="C6" s="16" t="s">
        <v>24</v>
      </c>
      <c r="D6" s="16" t="s">
        <v>24</v>
      </c>
      <c r="E6" s="16" t="s">
        <v>24</v>
      </c>
      <c r="F6" s="16"/>
      <c r="G6" s="16" t="s">
        <v>24</v>
      </c>
      <c r="H6" s="16" t="s">
        <v>24</v>
      </c>
      <c r="I6" s="16" t="s">
        <v>24</v>
      </c>
    </row>
    <row r="7" spans="2:9">
      <c r="B7" s="16" t="s">
        <v>25</v>
      </c>
      <c r="C7" s="7">
        <v>7.5016999999999996</v>
      </c>
      <c r="D7" s="7">
        <v>7.6375999999999999</v>
      </c>
      <c r="E7" s="7">
        <v>7.5209000000000001</v>
      </c>
      <c r="F7" s="7"/>
      <c r="G7" s="7">
        <v>7.5728999999999997</v>
      </c>
      <c r="H7" s="7">
        <v>7.7873999999999999</v>
      </c>
      <c r="I7" s="7">
        <v>7.6574</v>
      </c>
    </row>
    <row r="8" spans="2:9">
      <c r="B8" s="16" t="s">
        <v>26</v>
      </c>
      <c r="C8" s="7">
        <v>27.552700000000002</v>
      </c>
      <c r="D8" s="7">
        <v>27.293700000000001</v>
      </c>
      <c r="E8" s="7">
        <v>27.404800000000002</v>
      </c>
      <c r="F8" s="7"/>
      <c r="G8" s="7">
        <v>26.6523</v>
      </c>
      <c r="H8" s="7">
        <v>30.3749</v>
      </c>
      <c r="I8" s="7">
        <v>28.125399999999999</v>
      </c>
    </row>
    <row r="9" spans="2:9">
      <c r="B9" s="17" t="s">
        <v>34</v>
      </c>
      <c r="C9" s="7">
        <v>7.1402000000000001</v>
      </c>
      <c r="D9" s="7">
        <v>7.3113999999999999</v>
      </c>
      <c r="E9" s="7">
        <v>7.0256999999999996</v>
      </c>
      <c r="F9" s="7"/>
      <c r="G9" s="7">
        <v>7.2850999999999999</v>
      </c>
      <c r="H9" s="7">
        <v>7.7011000000000003</v>
      </c>
      <c r="I9" s="7">
        <v>7.5498000000000003</v>
      </c>
    </row>
    <row r="10" spans="2:9">
      <c r="B10" s="17" t="s">
        <v>35</v>
      </c>
      <c r="C10" s="7">
        <v>7.2638999999999996</v>
      </c>
      <c r="D10" s="7">
        <v>7.3829000000000002</v>
      </c>
      <c r="E10" s="7">
        <v>7.1113999999999997</v>
      </c>
      <c r="F10" s="7"/>
      <c r="G10" s="7">
        <v>7.3422999999999998</v>
      </c>
      <c r="H10" s="7">
        <v>7.7946999999999997</v>
      </c>
      <c r="I10" s="7">
        <v>7.4090999999999996</v>
      </c>
    </row>
    <row r="11" spans="2:9">
      <c r="B11" s="17" t="s">
        <v>36</v>
      </c>
      <c r="C11" s="7">
        <v>9.0313999999999997</v>
      </c>
      <c r="D11" s="7">
        <v>10.5276</v>
      </c>
      <c r="E11" s="7">
        <v>9.6719000000000008</v>
      </c>
      <c r="F11" s="7"/>
      <c r="G11" s="7">
        <v>9.68</v>
      </c>
      <c r="H11" s="7">
        <v>10.9521</v>
      </c>
      <c r="I11" s="7">
        <v>9.8894000000000002</v>
      </c>
    </row>
    <row r="12" spans="2:9">
      <c r="B12" s="17" t="s">
        <v>38</v>
      </c>
      <c r="C12" s="7">
        <v>17.174900000000001</v>
      </c>
      <c r="D12" s="7">
        <v>19.9831</v>
      </c>
      <c r="E12" s="7">
        <v>18.709</v>
      </c>
      <c r="F12" s="7"/>
      <c r="G12" s="7">
        <v>19.8812</v>
      </c>
      <c r="H12" s="7">
        <v>22.617999999999999</v>
      </c>
      <c r="I12" s="7">
        <v>21.348700000000001</v>
      </c>
    </row>
    <row r="13" spans="2:9">
      <c r="B13" s="17" t="s">
        <v>33</v>
      </c>
      <c r="C13" s="7">
        <v>23.526900000000001</v>
      </c>
      <c r="D13" s="7">
        <v>24.260300000000001</v>
      </c>
      <c r="E13" s="7">
        <v>23.912500000000001</v>
      </c>
      <c r="F13" s="7"/>
      <c r="G13" s="7">
        <v>25.246400000000001</v>
      </c>
      <c r="H13" s="7">
        <v>28.203600000000002</v>
      </c>
      <c r="I13" s="7">
        <v>26.8718</v>
      </c>
    </row>
    <row r="14" spans="2:9">
      <c r="B14" s="17"/>
      <c r="C14" s="7"/>
      <c r="D14" s="7"/>
      <c r="E14" s="7"/>
      <c r="F14" s="7"/>
      <c r="G14" s="7"/>
      <c r="H14" s="7"/>
      <c r="I14" s="7"/>
    </row>
    <row r="15" spans="2:9">
      <c r="B15" s="16" t="s">
        <v>25</v>
      </c>
      <c r="C15" s="7">
        <v>7.3670999999999998</v>
      </c>
      <c r="D15" s="7">
        <v>7.8440000000000003</v>
      </c>
      <c r="E15" s="7">
        <v>7.6750999999999996</v>
      </c>
      <c r="F15" s="7"/>
      <c r="G15" s="7">
        <v>7.6227</v>
      </c>
      <c r="H15" s="7">
        <v>8.3435000000000006</v>
      </c>
      <c r="I15" s="7">
        <v>7.8823999999999996</v>
      </c>
    </row>
    <row r="16" spans="2:9">
      <c r="B16" s="17" t="s">
        <v>34</v>
      </c>
      <c r="C16" s="7">
        <v>7.2419000000000002</v>
      </c>
      <c r="D16" s="7">
        <v>7.4947999999999997</v>
      </c>
      <c r="E16" s="7">
        <v>7.2455999999999996</v>
      </c>
      <c r="F16" s="7"/>
      <c r="G16" s="7">
        <v>7.4217000000000004</v>
      </c>
      <c r="H16" s="7">
        <v>8.1890000000000001</v>
      </c>
      <c r="I16" s="7">
        <v>7.7515999999999998</v>
      </c>
    </row>
    <row r="17" spans="1:10">
      <c r="B17" s="17" t="s">
        <v>35</v>
      </c>
      <c r="C17" s="7">
        <v>7.2652000000000001</v>
      </c>
      <c r="D17" s="7">
        <v>7.5942999999999996</v>
      </c>
      <c r="E17" s="7">
        <v>7.3644999999999996</v>
      </c>
      <c r="F17" s="7"/>
      <c r="G17" s="7">
        <v>7.4330999999999996</v>
      </c>
      <c r="H17" s="7">
        <v>8.2281999999999993</v>
      </c>
      <c r="I17" s="7">
        <v>7.8034999999999997</v>
      </c>
    </row>
    <row r="18" spans="1:10">
      <c r="B18" s="17" t="s">
        <v>36</v>
      </c>
      <c r="C18" s="7">
        <v>10.0022</v>
      </c>
      <c r="D18" s="7">
        <v>12.329800000000001</v>
      </c>
      <c r="E18" s="7">
        <v>11.395799999999999</v>
      </c>
      <c r="F18" s="7"/>
      <c r="G18" s="7">
        <v>9.8415999999999997</v>
      </c>
      <c r="H18" s="7">
        <v>11.713200000000001</v>
      </c>
      <c r="I18" s="7">
        <v>10.639200000000001</v>
      </c>
    </row>
    <row r="19" spans="1:10">
      <c r="B19" s="17" t="s">
        <v>37</v>
      </c>
      <c r="C19" s="7">
        <v>14.0817</v>
      </c>
      <c r="D19" s="7">
        <v>17.993099999999998</v>
      </c>
      <c r="E19" s="7">
        <v>16.0611</v>
      </c>
      <c r="F19" s="7"/>
      <c r="G19" s="7">
        <v>13.7989</v>
      </c>
      <c r="H19" s="7">
        <v>17.122399999999999</v>
      </c>
      <c r="I19" s="7">
        <v>15.779299999999999</v>
      </c>
    </row>
    <row r="20" spans="1:10">
      <c r="B20" s="17" t="s">
        <v>38</v>
      </c>
      <c r="C20" s="7">
        <v>19.488099999999999</v>
      </c>
      <c r="D20" s="7">
        <v>22.509799999999998</v>
      </c>
      <c r="E20" s="7">
        <v>21.210899999999999</v>
      </c>
      <c r="F20" s="7"/>
      <c r="G20" s="7">
        <v>19.160299999999999</v>
      </c>
      <c r="H20" s="7">
        <v>23.1632</v>
      </c>
      <c r="I20" s="7">
        <v>21.457100000000001</v>
      </c>
    </row>
    <row r="21" spans="1:10">
      <c r="B21" s="17" t="s">
        <v>33</v>
      </c>
      <c r="C21" s="7">
        <v>22.486000000000001</v>
      </c>
      <c r="D21" s="7">
        <v>24.299900000000001</v>
      </c>
      <c r="E21" s="7">
        <v>23.099599999999999</v>
      </c>
      <c r="F21" s="7"/>
      <c r="G21" s="7">
        <v>23.0151</v>
      </c>
      <c r="H21" s="7">
        <v>26.6998</v>
      </c>
      <c r="I21" s="7">
        <v>24.915199999999999</v>
      </c>
    </row>
    <row r="22" spans="1:10">
      <c r="B22" s="17"/>
      <c r="C22" s="7"/>
      <c r="D22" s="7"/>
      <c r="E22" s="7"/>
      <c r="F22" s="7"/>
      <c r="G22" s="7"/>
      <c r="H22" s="7"/>
      <c r="I22" s="7"/>
    </row>
    <row r="23" spans="1:10">
      <c r="B23" s="17"/>
      <c r="C23" s="7"/>
      <c r="D23" s="7"/>
      <c r="E23" s="7"/>
      <c r="F23" s="7"/>
      <c r="G23" s="7"/>
      <c r="H23" s="7"/>
      <c r="I23" s="7"/>
    </row>
    <row r="24" spans="1:10">
      <c r="B24" s="16" t="s">
        <v>25</v>
      </c>
      <c r="C24" s="7">
        <v>7.3413000000000004</v>
      </c>
      <c r="D24" s="7">
        <v>8.1128999999999998</v>
      </c>
      <c r="E24" s="7">
        <v>7.7892999999999999</v>
      </c>
      <c r="F24" s="7"/>
      <c r="G24" s="7">
        <v>7.5202999999999998</v>
      </c>
      <c r="H24" s="7">
        <v>8.3201999999999998</v>
      </c>
      <c r="I24" s="7">
        <v>7.8022</v>
      </c>
    </row>
    <row r="25" spans="1:10">
      <c r="A25" s="4" t="s">
        <v>38</v>
      </c>
      <c r="B25" s="17" t="s">
        <v>27</v>
      </c>
      <c r="C25" s="7">
        <v>18.099699999999999</v>
      </c>
      <c r="D25" s="7">
        <v>19.784300000000002</v>
      </c>
      <c r="E25" s="7">
        <v>18.915299999999998</v>
      </c>
      <c r="F25" s="7"/>
      <c r="G25" s="7">
        <v>14.4659</v>
      </c>
      <c r="H25" s="7">
        <v>20.106999999999999</v>
      </c>
      <c r="I25" s="7">
        <v>17.469799999999999</v>
      </c>
    </row>
    <row r="26" spans="1:10">
      <c r="B26" s="17" t="s">
        <v>28</v>
      </c>
      <c r="C26" s="7">
        <v>18.529800000000002</v>
      </c>
      <c r="D26" s="7">
        <v>21.442799999999998</v>
      </c>
      <c r="E26" s="7">
        <v>19.991900000000001</v>
      </c>
      <c r="F26" s="7"/>
      <c r="G26" s="7">
        <v>15.3375</v>
      </c>
      <c r="H26" s="7">
        <v>20.982800000000001</v>
      </c>
      <c r="I26" s="7">
        <v>17.923300000000001</v>
      </c>
    </row>
    <row r="27" spans="1:10">
      <c r="B27" s="17" t="s">
        <v>29</v>
      </c>
      <c r="C27" s="7">
        <v>15.058199999999999</v>
      </c>
      <c r="D27" s="7">
        <v>17.468699999999998</v>
      </c>
      <c r="E27" s="7">
        <v>16.091799999999999</v>
      </c>
      <c r="F27" s="7"/>
      <c r="G27" s="7">
        <v>12.298400000000001</v>
      </c>
      <c r="H27" s="7">
        <v>19.146799999999999</v>
      </c>
      <c r="I27" s="7">
        <v>16.354800000000001</v>
      </c>
    </row>
    <row r="28" spans="1:10">
      <c r="B28" s="17" t="s">
        <v>30</v>
      </c>
      <c r="C28" s="7">
        <v>10.069900000000001</v>
      </c>
      <c r="D28" s="7">
        <v>9.7401999999999997</v>
      </c>
      <c r="E28" s="7">
        <v>10.879</v>
      </c>
      <c r="F28" s="7"/>
      <c r="G28" s="7">
        <v>8.2232000000000003</v>
      </c>
      <c r="H28" s="7">
        <v>12.382899999999999</v>
      </c>
      <c r="I28" s="7">
        <v>10.3339</v>
      </c>
    </row>
    <row r="29" spans="1:10">
      <c r="B29" s="17" t="s">
        <v>31</v>
      </c>
      <c r="C29" s="7">
        <v>8.3765000000000001</v>
      </c>
      <c r="D29" s="7">
        <v>8.4483999999999995</v>
      </c>
      <c r="E29" s="7">
        <v>8.9189000000000007</v>
      </c>
      <c r="F29" s="7"/>
      <c r="G29" s="7">
        <v>7.2881999999999998</v>
      </c>
      <c r="H29" s="7">
        <v>9.7359000000000009</v>
      </c>
      <c r="I29" s="7">
        <v>8.4501000000000008</v>
      </c>
    </row>
    <row r="30" spans="1:10">
      <c r="B30" s="17" t="s">
        <v>32</v>
      </c>
      <c r="C30" s="7">
        <v>8.0335999999999999</v>
      </c>
      <c r="D30" s="7">
        <v>8.2706</v>
      </c>
      <c r="E30" s="7">
        <v>8.0998000000000001</v>
      </c>
      <c r="F30" s="7"/>
      <c r="G30" s="7">
        <v>7.2588999999999997</v>
      </c>
      <c r="H30" s="7">
        <v>8.9817999999999998</v>
      </c>
      <c r="I30" s="7">
        <v>7.9908999999999999</v>
      </c>
    </row>
    <row r="32" spans="1:10">
      <c r="B32" s="5"/>
      <c r="C32" s="5"/>
      <c r="D32" s="5"/>
      <c r="E32" s="5"/>
      <c r="F32" s="5"/>
      <c r="G32" s="5"/>
      <c r="I32" s="5"/>
      <c r="J32" s="5"/>
    </row>
    <row r="33" spans="2:9">
      <c r="B33" s="19" t="s">
        <v>42</v>
      </c>
      <c r="C33" s="20"/>
      <c r="D33" s="20"/>
      <c r="E33" s="20"/>
      <c r="F33" s="20"/>
      <c r="G33" s="20"/>
      <c r="H33" s="20"/>
      <c r="I33" s="20"/>
    </row>
    <row r="34" spans="2:9">
      <c r="C34">
        <f>C8/C7</f>
        <v>3.6728608182145384</v>
      </c>
      <c r="D34">
        <f>D8/D7</f>
        <v>3.573596417722845</v>
      </c>
      <c r="E34">
        <f>E8/E7</f>
        <v>3.6438192237631135</v>
      </c>
      <c r="G34">
        <f>G8/G7</f>
        <v>3.519431129422018</v>
      </c>
      <c r="H34">
        <f>H8/H7</f>
        <v>3.9005187867580964</v>
      </c>
      <c r="I34">
        <f>I8/I7</f>
        <v>3.6729699375767231</v>
      </c>
    </row>
    <row r="35" spans="2:9">
      <c r="B35" s="17" t="s">
        <v>34</v>
      </c>
      <c r="C35">
        <f>((C9/C7)/C34)*100</f>
        <v>25.914701644484932</v>
      </c>
      <c r="D35">
        <f>((D9/D7)/D34)*100</f>
        <v>26.787866797099696</v>
      </c>
      <c r="E35">
        <f>((E9/E7)/E34)*100</f>
        <v>25.636749766464266</v>
      </c>
      <c r="G35">
        <f>((G9/G7)/G34)*100</f>
        <v>27.333851112286744</v>
      </c>
      <c r="H35">
        <f>((H9/H7)/H34)*100</f>
        <v>25.353499106169895</v>
      </c>
      <c r="I35">
        <f>((I9/I7)/I34)*100</f>
        <v>26.843351561222239</v>
      </c>
    </row>
    <row r="36" spans="2:9">
      <c r="B36" s="17" t="s">
        <v>35</v>
      </c>
      <c r="C36">
        <f>((C10/C7)/C34)*100</f>
        <v>26.363659459871446</v>
      </c>
      <c r="D36">
        <f>((D10/D7)/D34)*100</f>
        <v>27.049832012515708</v>
      </c>
      <c r="E36">
        <f>((E10/E7)/E34)*100</f>
        <v>25.949468706212048</v>
      </c>
      <c r="G36">
        <f>((G10/G7)/G34)*100</f>
        <v>27.548466736454262</v>
      </c>
      <c r="H36">
        <f>((H10/H7)/H34)*100</f>
        <v>25.661648268800885</v>
      </c>
      <c r="I36">
        <f>((I10/I7)/I34)*100</f>
        <v>26.343092009358088</v>
      </c>
    </row>
    <row r="37" spans="2:9">
      <c r="B37" s="17" t="s">
        <v>36</v>
      </c>
      <c r="C37">
        <f>((C11/C7)/C34)*100</f>
        <v>32.77863875409669</v>
      </c>
      <c r="D37">
        <f>((D11/D7)/D34)*100</f>
        <v>38.57153848690357</v>
      </c>
      <c r="E37">
        <f>((E11/E7)/E34)*100</f>
        <v>35.292722442783749</v>
      </c>
      <c r="G37">
        <f>((G11/G7)/G34)*100</f>
        <v>36.319567166811119</v>
      </c>
      <c r="H37">
        <f>((H11/H7)/H34)*100</f>
        <v>36.056415000543211</v>
      </c>
      <c r="I37">
        <f>((I11/I7)/I34)*100</f>
        <v>35.161811032020879</v>
      </c>
    </row>
    <row r="38" spans="2:9">
      <c r="B38" s="17" t="s">
        <v>38</v>
      </c>
      <c r="C38">
        <f>((C12/C7)/C34)*100</f>
        <v>62.334725816344672</v>
      </c>
      <c r="D38">
        <f>((D12/D7)/D34)*100</f>
        <v>73.215064282233627</v>
      </c>
      <c r="E38">
        <f>((E12/E7)/E34)*100</f>
        <v>68.269062354040173</v>
      </c>
      <c r="G38">
        <f>((G12/G7)/G34)*100</f>
        <v>74.594687888099713</v>
      </c>
      <c r="H38">
        <f>((H12/H7)/H34)*100</f>
        <v>74.462796585338552</v>
      </c>
      <c r="I38">
        <f>((I12/I7)/I34)*100</f>
        <v>75.905409345289314</v>
      </c>
    </row>
    <row r="39" spans="2:9">
      <c r="B39" s="17" t="s">
        <v>33</v>
      </c>
      <c r="C39">
        <f>((C13/C7)/C34)*100</f>
        <v>85.388727783484015</v>
      </c>
      <c r="D39">
        <f>((D13/D7)/D34)*100</f>
        <v>88.886079937861112</v>
      </c>
      <c r="E39">
        <f>((E13/E7)/E34)*100</f>
        <v>87.256611980382999</v>
      </c>
      <c r="G39">
        <f>((G13/G7)/G34)*100</f>
        <v>94.725033111588871</v>
      </c>
      <c r="H39">
        <f>((H13/H7)/H34)*100</f>
        <v>92.85166370918094</v>
      </c>
      <c r="I39">
        <f>((I13/I7)/I34)*100</f>
        <v>95.542818946574982</v>
      </c>
    </row>
    <row r="41" spans="2:9">
      <c r="B41" s="17" t="s">
        <v>34</v>
      </c>
      <c r="C41">
        <f>((C16/C7)/C34)*100</f>
        <v>26.283812475728329</v>
      </c>
      <c r="D41">
        <f>((D16/D7)/D34)*100</f>
        <v>27.459816734264681</v>
      </c>
      <c r="E41">
        <f>((E16/E7)/E34)*100</f>
        <v>26.439163942083134</v>
      </c>
      <c r="G41">
        <f>((G16/G7)/G34)*100</f>
        <v>27.846377235735751</v>
      </c>
      <c r="H41">
        <f>((H16/H7)/H34)*100</f>
        <v>26.959759538303008</v>
      </c>
      <c r="I41">
        <f>((I16/I7)/I34)*100</f>
        <v>27.560852467876014</v>
      </c>
    </row>
    <row r="42" spans="2:9">
      <c r="B42" s="17" t="s">
        <v>35</v>
      </c>
      <c r="C42">
        <f>((C17/C7)/C34)*100</f>
        <v>26.368377690752631</v>
      </c>
      <c r="D42">
        <f>((D17/D7)/D34)*100</f>
        <v>27.824369726347104</v>
      </c>
      <c r="E42">
        <f>((E17/E7)/E34)*100</f>
        <v>26.873029542269965</v>
      </c>
      <c r="G42">
        <f>((G17/G7)/G34)*100</f>
        <v>27.889150279713199</v>
      </c>
      <c r="H42">
        <f>((H17/H7)/H34)*100</f>
        <v>27.088813461114274</v>
      </c>
      <c r="I42">
        <f>((I17/I7)/I34)*100</f>
        <v>27.745383176772599</v>
      </c>
    </row>
    <row r="43" spans="2:9">
      <c r="B43" s="17" t="s">
        <v>36</v>
      </c>
      <c r="C43">
        <f>((C18/C7)/C34)*100</f>
        <v>36.302068399830148</v>
      </c>
      <c r="D43">
        <f>((D18/D7)/D34)*100</f>
        <v>45.174527455053735</v>
      </c>
      <c r="E43">
        <f>((E18/E7)/E34)*100</f>
        <v>41.583226296123307</v>
      </c>
      <c r="G43">
        <f>((G18/G7)/G34)*100</f>
        <v>36.925893825298381</v>
      </c>
      <c r="H43">
        <f>((H18/H7)/H34)*100</f>
        <v>38.562102262065061</v>
      </c>
      <c r="I43">
        <f>((I18/I7)/I34)*100</f>
        <v>37.82772867230333</v>
      </c>
    </row>
    <row r="44" spans="2:9">
      <c r="B44" s="17" t="s">
        <v>37</v>
      </c>
      <c r="C44">
        <f>((C19/C7)/C34)*100</f>
        <v>51.108239845822723</v>
      </c>
      <c r="D44">
        <f>((D19/D7)/D34)*100</f>
        <v>65.924004440585179</v>
      </c>
      <c r="E44">
        <f>((E19/E7)/E34)*100</f>
        <v>58.606886384866883</v>
      </c>
      <c r="G44">
        <f>((G19/G7)/G34)*100</f>
        <v>51.77376811757334</v>
      </c>
      <c r="H44">
        <f>((H19/H7)/H34)*100</f>
        <v>56.370226733256736</v>
      </c>
      <c r="I44">
        <f>((I19/I7)/I34)*100</f>
        <v>56.103379863041944</v>
      </c>
    </row>
    <row r="45" spans="2:9">
      <c r="B45" s="17" t="s">
        <v>38</v>
      </c>
      <c r="C45">
        <f>((C20/C7)/C34)*100</f>
        <v>70.730273258156188</v>
      </c>
      <c r="D45">
        <f>((D20/D7)/D34)*100</f>
        <v>82.472511971627142</v>
      </c>
      <c r="E45">
        <f>((E20/E7)/E34)*100</f>
        <v>77.398484936945351</v>
      </c>
      <c r="G45">
        <f>((G20/G7)/G34)*100</f>
        <v>71.889855659736696</v>
      </c>
      <c r="H45">
        <f>((H20/H7)/H34)*100</f>
        <v>76.257699613825892</v>
      </c>
      <c r="I45">
        <f>((I20/I7)/I34)*100</f>
        <v>76.290826086029</v>
      </c>
    </row>
    <row r="46" spans="2:9">
      <c r="B46" s="17" t="s">
        <v>33</v>
      </c>
      <c r="C46">
        <f>((C21/C7)/C34)*100</f>
        <v>81.610876611003633</v>
      </c>
      <c r="D46">
        <f>((D21/D7)/D34)*100</f>
        <v>89.031168364860761</v>
      </c>
      <c r="E46">
        <f>((E21/E7)/E34)*100</f>
        <v>84.290343297524501</v>
      </c>
      <c r="G46">
        <f>((G21/G7)/G34)*100</f>
        <v>86.353147758354822</v>
      </c>
      <c r="H46">
        <f>((H21/H7)/H34)*100</f>
        <v>87.900865517252726</v>
      </c>
      <c r="I46">
        <f>((I21/I7)/I34)*100</f>
        <v>88.586117886323393</v>
      </c>
    </row>
    <row r="48" spans="2:9">
      <c r="B48" s="19" t="s">
        <v>43</v>
      </c>
      <c r="C48" s="20"/>
      <c r="D48" s="20"/>
      <c r="E48" s="20"/>
      <c r="F48" s="20"/>
      <c r="G48" s="20"/>
      <c r="H48" s="20"/>
      <c r="I48" s="20"/>
    </row>
    <row r="49" spans="1:9">
      <c r="C49">
        <f>C25/C24</f>
        <v>2.4654625202620788</v>
      </c>
      <c r="D49">
        <f>D25/D24</f>
        <v>2.4386224408041519</v>
      </c>
      <c r="E49">
        <f>E25/E24</f>
        <v>2.4283696866213909</v>
      </c>
      <c r="G49">
        <f>G25/G24</f>
        <v>1.9235801763227531</v>
      </c>
      <c r="H49">
        <f>H25/H24</f>
        <v>2.4166486382538883</v>
      </c>
      <c r="I49">
        <f>I25/I24</f>
        <v>2.2390864115249545</v>
      </c>
    </row>
    <row r="50" spans="1:9">
      <c r="A50" s="4"/>
      <c r="B50" s="17" t="s">
        <v>27</v>
      </c>
      <c r="C50">
        <f>((C26/C24)/C49)*100</f>
        <v>102.37628247982012</v>
      </c>
      <c r="D50">
        <f>((D26/D24)/D49)*100</f>
        <v>108.38290968090858</v>
      </c>
      <c r="E50">
        <f>((E26/E24)/E49)*100</f>
        <v>105.69168873874591</v>
      </c>
      <c r="G50">
        <f>((G26/G24)/G49)*100</f>
        <v>106.02520410067815</v>
      </c>
      <c r="H50">
        <f>((H26/H24)/H49)*100</f>
        <v>104.35569702093797</v>
      </c>
      <c r="I50">
        <f>((I26/I24)/I49)*100</f>
        <v>102.59590836758292</v>
      </c>
    </row>
    <row r="51" spans="1:9">
      <c r="B51" s="17" t="s">
        <v>28</v>
      </c>
      <c r="C51">
        <f>((C27/C24)/C49)*100</f>
        <v>83.195854074929414</v>
      </c>
      <c r="D51">
        <f>((D27/D24)/D49)*100</f>
        <v>88.295769878135673</v>
      </c>
      <c r="E51">
        <f>((E27/E24)/E49)*100</f>
        <v>85.072930379111085</v>
      </c>
      <c r="G51">
        <f>((G27/G24)/G49)*100</f>
        <v>85.016487048852824</v>
      </c>
      <c r="H51">
        <f>((H27/H24)/H49)*100</f>
        <v>95.224548664644146</v>
      </c>
      <c r="I51">
        <f>((I27/I24)/I49)*100</f>
        <v>93.617557155777405</v>
      </c>
    </row>
    <row r="52" spans="1:9">
      <c r="B52" s="17" t="s">
        <v>29</v>
      </c>
      <c r="C52">
        <f>((C28/C24)/C49)*100</f>
        <v>55.635728768985125</v>
      </c>
      <c r="D52">
        <f>((D28/D24)/D49)*100</f>
        <v>49.231966761523019</v>
      </c>
      <c r="E52">
        <f>((E28/E24)/E49)*100</f>
        <v>57.514287375828033</v>
      </c>
      <c r="G52">
        <f>((G28/G24)/G49)*100</f>
        <v>56.845408858073121</v>
      </c>
      <c r="H52">
        <f>((H28/H24)/H49)*100</f>
        <v>61.58502014223901</v>
      </c>
      <c r="I52">
        <f>((I28/I24)/I49)*100</f>
        <v>59.152938213373943</v>
      </c>
    </row>
    <row r="53" spans="1:9">
      <c r="B53" s="17" t="s">
        <v>30</v>
      </c>
      <c r="C53">
        <f>((C29/C24)/C49)*100</f>
        <v>46.279772592915904</v>
      </c>
      <c r="D53">
        <f>((D29/D24)/D49)*100</f>
        <v>42.702546969061309</v>
      </c>
      <c r="E53">
        <f>((E29/E24)/E49)*100</f>
        <v>47.151776604124713</v>
      </c>
      <c r="G53">
        <f>((G29/G24)/G49)*100</f>
        <v>50.381932683068456</v>
      </c>
      <c r="H53">
        <f>((H29/H24)/H49)*100</f>
        <v>48.420450589346991</v>
      </c>
      <c r="I53">
        <f>((I29/I24)/I49)*100</f>
        <v>48.369758096829955</v>
      </c>
    </row>
    <row r="54" spans="1:9">
      <c r="B54" s="17" t="s">
        <v>31</v>
      </c>
      <c r="C54">
        <f>((C30/C24)/C49)*100</f>
        <v>44.385266054133496</v>
      </c>
      <c r="D54">
        <f>((D30/D24)/D49)*100</f>
        <v>41.803854571554197</v>
      </c>
      <c r="E54">
        <f>((E30/E24)/E49)*100</f>
        <v>42.821419697282096</v>
      </c>
      <c r="G54">
        <f>((G30/G24)/G49)*100</f>
        <v>50.179387386889161</v>
      </c>
      <c r="H54">
        <f>((H30/H24)/H49)*100</f>
        <v>44.670015417516282</v>
      </c>
      <c r="I54">
        <f>((I30/I24)/I49)*100</f>
        <v>45.741221994527706</v>
      </c>
    </row>
    <row r="55" spans="1:9">
      <c r="B55" s="17" t="s">
        <v>32</v>
      </c>
      <c r="C55">
        <v>44.385507404347116</v>
      </c>
      <c r="D55">
        <v>41.804005023572365</v>
      </c>
      <c r="E55">
        <v>42.804005023572401</v>
      </c>
      <c r="G55">
        <v>50.179311899686198</v>
      </c>
      <c r="H55">
        <v>44.670446307044976</v>
      </c>
      <c r="I55">
        <v>45.670446307044998</v>
      </c>
    </row>
    <row r="57" spans="1:9">
      <c r="B57" s="21" t="s">
        <v>44</v>
      </c>
      <c r="C57" s="21"/>
      <c r="D57" s="21"/>
      <c r="G57" s="22" t="s">
        <v>45</v>
      </c>
      <c r="H57" s="22"/>
      <c r="I57" s="22"/>
    </row>
    <row r="58" spans="1:9">
      <c r="B58" s="18" t="s">
        <v>42</v>
      </c>
      <c r="C58" s="18"/>
      <c r="D58" s="18"/>
      <c r="G58" s="18" t="s">
        <v>43</v>
      </c>
      <c r="H58" s="18"/>
      <c r="I58" s="18"/>
    </row>
    <row r="59" spans="1:9">
      <c r="C59" s="4" t="s">
        <v>14</v>
      </c>
      <c r="D59" s="4" t="s">
        <v>10</v>
      </c>
      <c r="H59" s="4" t="s">
        <v>14</v>
      </c>
      <c r="I59" s="4" t="s">
        <v>10</v>
      </c>
    </row>
    <row r="60" spans="1:9">
      <c r="B60" s="17" t="s">
        <v>34</v>
      </c>
      <c r="C60">
        <f t="shared" ref="C60:C65" si="0">AVERAGE(C41:E41)</f>
        <v>26.727597717358716</v>
      </c>
      <c r="D60">
        <f t="shared" ref="D60:D65" si="1">AVERAGE(G41:I41)</f>
        <v>27.45566308063826</v>
      </c>
      <c r="F60" s="4"/>
      <c r="G60" s="17" t="s">
        <v>27</v>
      </c>
      <c r="H60">
        <f t="shared" ref="H60:H65" si="2">AVERAGE(C50:E50)</f>
        <v>105.48362696649154</v>
      </c>
      <c r="I60">
        <f t="shared" ref="I60:I65" si="3">AVERAGE(G50:I50)</f>
        <v>104.32560316306633</v>
      </c>
    </row>
    <row r="61" spans="1:9">
      <c r="B61" s="17" t="s">
        <v>35</v>
      </c>
      <c r="C61">
        <f t="shared" si="0"/>
        <v>27.021925653123233</v>
      </c>
      <c r="D61">
        <f t="shared" si="1"/>
        <v>27.574448972533361</v>
      </c>
      <c r="G61" s="17" t="s">
        <v>28</v>
      </c>
      <c r="H61">
        <f t="shared" si="2"/>
        <v>85.521518110725381</v>
      </c>
      <c r="I61">
        <f t="shared" si="3"/>
        <v>91.286197623091468</v>
      </c>
    </row>
    <row r="62" spans="1:9">
      <c r="B62" s="17" t="s">
        <v>36</v>
      </c>
      <c r="C62">
        <f t="shared" si="0"/>
        <v>41.019940717002392</v>
      </c>
      <c r="D62">
        <f t="shared" si="1"/>
        <v>37.771908253222257</v>
      </c>
      <c r="G62" s="17" t="s">
        <v>29</v>
      </c>
      <c r="H62">
        <f t="shared" si="2"/>
        <v>54.127327635445397</v>
      </c>
      <c r="I62">
        <f t="shared" si="3"/>
        <v>59.19445573789536</v>
      </c>
    </row>
    <row r="63" spans="1:9">
      <c r="B63" s="17" t="s">
        <v>37</v>
      </c>
      <c r="C63">
        <f t="shared" si="0"/>
        <v>58.546376890424931</v>
      </c>
      <c r="D63">
        <f t="shared" si="1"/>
        <v>54.749124904624004</v>
      </c>
      <c r="G63" s="17" t="s">
        <v>30</v>
      </c>
      <c r="H63">
        <f t="shared" si="2"/>
        <v>45.378032055367306</v>
      </c>
      <c r="I63">
        <f t="shared" si="3"/>
        <v>49.057380456415139</v>
      </c>
    </row>
    <row r="64" spans="1:9">
      <c r="B64" s="17" t="s">
        <v>38</v>
      </c>
      <c r="C64">
        <f t="shared" si="0"/>
        <v>76.867090055576227</v>
      </c>
      <c r="D64">
        <f t="shared" si="1"/>
        <v>74.812793786530534</v>
      </c>
      <c r="G64" s="17" t="s">
        <v>31</v>
      </c>
      <c r="H64">
        <f t="shared" si="2"/>
        <v>43.003513440989934</v>
      </c>
      <c r="I64">
        <f t="shared" si="3"/>
        <v>46.863541599644385</v>
      </c>
    </row>
    <row r="65" spans="2:9">
      <c r="B65" s="17" t="s">
        <v>33</v>
      </c>
      <c r="C65">
        <f t="shared" si="0"/>
        <v>84.977462757796289</v>
      </c>
      <c r="D65">
        <f t="shared" si="1"/>
        <v>87.613377053976976</v>
      </c>
      <c r="G65" s="17" t="s">
        <v>32</v>
      </c>
      <c r="H65">
        <f t="shared" si="2"/>
        <v>42.997839150497292</v>
      </c>
      <c r="I65">
        <f t="shared" si="3"/>
        <v>46.840068171258714</v>
      </c>
    </row>
    <row r="66" spans="2:9">
      <c r="B66" s="14"/>
      <c r="C66" s="4" t="s">
        <v>3</v>
      </c>
      <c r="D66" s="4" t="s">
        <v>3</v>
      </c>
      <c r="H66" s="15" t="s">
        <v>3</v>
      </c>
      <c r="I66" s="15" t="s">
        <v>3</v>
      </c>
    </row>
    <row r="67" spans="2:9">
      <c r="B67" s="17" t="s">
        <v>34</v>
      </c>
      <c r="C67">
        <f t="shared" ref="C67:C72" si="4">(STDEV(C41:E41))/(SQRT(3))</f>
        <v>0.368845964264986</v>
      </c>
      <c r="D67">
        <f t="shared" ref="D67:D72" si="5">(STDEV(G41:I41))/(SQRT(3))</f>
        <v>0.26129251854376168</v>
      </c>
      <c r="F67" s="4"/>
      <c r="G67" s="17" t="s">
        <v>27</v>
      </c>
      <c r="H67">
        <f t="shared" ref="H67:H72" si="6">(STDEV(C50:E50))/(SQRT(3))</f>
        <v>1.7370818306400324</v>
      </c>
      <c r="I67">
        <f t="shared" ref="I67:I72" si="7">(STDEV(G50:I50))/(SQRT(3))</f>
        <v>0.99006675473045536</v>
      </c>
    </row>
    <row r="68" spans="2:9">
      <c r="B68" s="17" t="s">
        <v>35</v>
      </c>
      <c r="C68">
        <f t="shared" si="4"/>
        <v>0.42685116094452102</v>
      </c>
      <c r="D68">
        <f t="shared" si="5"/>
        <v>0.24633894835871928</v>
      </c>
      <c r="G68" s="17" t="s">
        <v>28</v>
      </c>
      <c r="H68">
        <f t="shared" si="6"/>
        <v>1.4892065577195108</v>
      </c>
      <c r="I68">
        <f t="shared" si="7"/>
        <v>3.1689934490798106</v>
      </c>
    </row>
    <row r="69" spans="2:9">
      <c r="B69" s="17" t="s">
        <v>36</v>
      </c>
      <c r="C69">
        <f t="shared" si="4"/>
        <v>2.5766968780714157</v>
      </c>
      <c r="D69">
        <f t="shared" si="5"/>
        <v>0.47315658138591055</v>
      </c>
      <c r="G69" s="17" t="s">
        <v>29</v>
      </c>
      <c r="H69">
        <f t="shared" si="6"/>
        <v>2.5070343817801546</v>
      </c>
      <c r="I69">
        <f t="shared" si="7"/>
        <v>1.3683653946564551</v>
      </c>
    </row>
    <row r="70" spans="2:9">
      <c r="B70" s="17" t="s">
        <v>37</v>
      </c>
      <c r="C70">
        <f t="shared" si="4"/>
        <v>4.2770498469951042</v>
      </c>
      <c r="D70">
        <f t="shared" si="5"/>
        <v>1.4896714202268688</v>
      </c>
      <c r="G70" s="17" t="s">
        <v>30</v>
      </c>
      <c r="H70">
        <f t="shared" si="6"/>
        <v>1.3612204186164989</v>
      </c>
      <c r="I70">
        <f t="shared" si="7"/>
        <v>0.66243776639736829</v>
      </c>
    </row>
    <row r="71" spans="2:9">
      <c r="B71" s="17" t="s">
        <v>38</v>
      </c>
      <c r="C71">
        <f t="shared" si="4"/>
        <v>3.4000896013190096</v>
      </c>
      <c r="D71">
        <f t="shared" si="5"/>
        <v>1.4615003490236711</v>
      </c>
      <c r="G71" s="17" t="s">
        <v>31</v>
      </c>
      <c r="H71">
        <f t="shared" si="6"/>
        <v>0.75073073495566389</v>
      </c>
      <c r="I71">
        <f t="shared" si="7"/>
        <v>1.6865147342226057</v>
      </c>
    </row>
    <row r="72" spans="2:9">
      <c r="B72" s="17" t="s">
        <v>33</v>
      </c>
      <c r="C72">
        <f t="shared" si="4"/>
        <v>2.1694302088031612</v>
      </c>
      <c r="D72">
        <f t="shared" si="5"/>
        <v>0.66043574264457694</v>
      </c>
      <c r="G72" s="17" t="s">
        <v>32</v>
      </c>
      <c r="H72">
        <f t="shared" si="6"/>
        <v>0.75149127008834427</v>
      </c>
      <c r="I72">
        <f t="shared" si="7"/>
        <v>1.6943938452419767</v>
      </c>
    </row>
    <row r="73" spans="2:9">
      <c r="B73" s="14"/>
    </row>
    <row r="74" spans="2:9">
      <c r="C74" s="4" t="s">
        <v>4</v>
      </c>
      <c r="H74" s="4" t="s">
        <v>4</v>
      </c>
    </row>
    <row r="75" spans="2:9">
      <c r="B75" s="17" t="s">
        <v>34</v>
      </c>
      <c r="C75">
        <f t="shared" ref="C75:C80" si="8">TTEST(G41:I41,C41:E41,2,2)</f>
        <v>0.18253513453975001</v>
      </c>
      <c r="F75" s="4"/>
      <c r="G75" s="17" t="s">
        <v>27</v>
      </c>
      <c r="H75">
        <f t="shared" ref="H75:H80" si="9">TTEST(G50:I50,C50:E50,2,2)</f>
        <v>0.59351973790918655</v>
      </c>
    </row>
    <row r="76" spans="2:9">
      <c r="B76" s="17" t="s">
        <v>35</v>
      </c>
      <c r="C76">
        <f t="shared" si="8"/>
        <v>0.32499500919560992</v>
      </c>
      <c r="G76" s="17" t="s">
        <v>28</v>
      </c>
      <c r="H76">
        <f t="shared" si="9"/>
        <v>0.17503455700106454</v>
      </c>
    </row>
    <row r="77" spans="2:9">
      <c r="B77" s="17" t="s">
        <v>36</v>
      </c>
      <c r="C77">
        <f t="shared" si="8"/>
        <v>0.28280967329297041</v>
      </c>
      <c r="G77" s="17" t="s">
        <v>29</v>
      </c>
      <c r="H77">
        <f t="shared" si="9"/>
        <v>0.15071628613503271</v>
      </c>
    </row>
    <row r="78" spans="2:9">
      <c r="B78" s="17" t="s">
        <v>37</v>
      </c>
      <c r="C78">
        <f t="shared" si="8"/>
        <v>0.44897302288966245</v>
      </c>
      <c r="G78" s="17" t="s">
        <v>30</v>
      </c>
      <c r="H78">
        <f t="shared" si="9"/>
        <v>7.1945525145827485E-2</v>
      </c>
    </row>
    <row r="79" spans="2:9">
      <c r="B79" s="17" t="s">
        <v>38</v>
      </c>
      <c r="C79">
        <f t="shared" si="8"/>
        <v>0.60841555305923523</v>
      </c>
      <c r="G79" s="17" t="s">
        <v>31</v>
      </c>
      <c r="H79">
        <f t="shared" si="9"/>
        <v>0.10471732656735065</v>
      </c>
    </row>
    <row r="80" spans="2:9">
      <c r="B80" s="17" t="s">
        <v>33</v>
      </c>
      <c r="C80">
        <f t="shared" si="8"/>
        <v>0.30971399957213175</v>
      </c>
      <c r="G80" s="17" t="s">
        <v>32</v>
      </c>
      <c r="H80">
        <f t="shared" si="9"/>
        <v>0.10688043361276389</v>
      </c>
    </row>
    <row r="81" spans="3:8">
      <c r="C81" s="4" t="s">
        <v>21</v>
      </c>
      <c r="H81" s="4" t="s">
        <v>21</v>
      </c>
    </row>
  </sheetData>
  <mergeCells count="6">
    <mergeCell ref="B33:I33"/>
    <mergeCell ref="B48:I48"/>
    <mergeCell ref="B57:D57"/>
    <mergeCell ref="G57:I57"/>
    <mergeCell ref="B58:D58"/>
    <mergeCell ref="G58:I58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Panel A</vt:lpstr>
      <vt:lpstr>Panel B</vt:lpstr>
      <vt:lpstr>Panel C</vt:lpstr>
      <vt:lpstr>Panel 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Kasmir Ramo</dc:creator>
  <cp:lastModifiedBy>Kasmir Ramo</cp:lastModifiedBy>
  <dcterms:created xsi:type="dcterms:W3CDTF">2016-07-17T23:10:06Z</dcterms:created>
  <dcterms:modified xsi:type="dcterms:W3CDTF">2016-07-24T13:10:03Z</dcterms:modified>
</cp:coreProperties>
</file>