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showInkAnnotation="0" autoCompressPictures="0"/>
  <bookViews>
    <workbookView xWindow="1760" yWindow="0" windowWidth="25600" windowHeight="16100" tabRatio="500"/>
  </bookViews>
  <sheets>
    <sheet name="Panel L" sheetId="1" r:id="rId1"/>
    <sheet name="Panel M" sheetId="2" r:id="rId2"/>
    <sheet name="Panel N" sheetId="3" r:id="rId3"/>
    <sheet name="Panel O" sheetId="4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26" i="4" l="1"/>
  <c r="Q24" i="4"/>
  <c r="P24" i="4"/>
  <c r="Q22" i="4"/>
  <c r="P22" i="4"/>
  <c r="Q9" i="4"/>
  <c r="Q8" i="4"/>
  <c r="Q7" i="4"/>
  <c r="Q6" i="4"/>
  <c r="P9" i="4"/>
  <c r="P8" i="4"/>
  <c r="P7" i="4"/>
  <c r="P6" i="4"/>
  <c r="L23" i="4"/>
  <c r="K6" i="4"/>
  <c r="K27" i="4"/>
  <c r="K26" i="4"/>
  <c r="K25" i="4"/>
  <c r="K24" i="4"/>
  <c r="K23" i="4"/>
  <c r="L22" i="4"/>
  <c r="K22" i="4"/>
  <c r="L21" i="4"/>
  <c r="K21" i="4"/>
  <c r="L20" i="4"/>
  <c r="K20" i="4"/>
  <c r="L19" i="4"/>
  <c r="K19" i="4"/>
  <c r="L18" i="4"/>
  <c r="K18" i="4"/>
  <c r="L17" i="4"/>
  <c r="K17" i="4"/>
  <c r="L16" i="4"/>
  <c r="K16" i="4"/>
  <c r="L15" i="4"/>
  <c r="K15" i="4"/>
  <c r="L14" i="4"/>
  <c r="K14" i="4"/>
  <c r="L13" i="4"/>
  <c r="K13" i="4"/>
  <c r="L12" i="4"/>
  <c r="K12" i="4"/>
  <c r="L11" i="4"/>
  <c r="K11" i="4"/>
  <c r="L10" i="4"/>
  <c r="K10" i="4"/>
  <c r="L9" i="4"/>
  <c r="K9" i="4"/>
  <c r="L8" i="4"/>
  <c r="K8" i="4"/>
  <c r="L7" i="4"/>
  <c r="K7" i="4"/>
  <c r="L6" i="4"/>
  <c r="P26" i="3"/>
  <c r="Q24" i="3"/>
  <c r="P24" i="3"/>
  <c r="Q22" i="3"/>
  <c r="P22" i="3"/>
  <c r="Q13" i="3"/>
  <c r="Q12" i="3"/>
  <c r="Q11" i="3"/>
  <c r="Q10" i="3"/>
  <c r="Q9" i="3"/>
  <c r="Q8" i="3"/>
  <c r="Q7" i="3"/>
  <c r="Q6" i="3"/>
  <c r="P13" i="3"/>
  <c r="P12" i="3"/>
  <c r="P11" i="3"/>
  <c r="P10" i="3"/>
  <c r="P9" i="3"/>
  <c r="P8" i="3"/>
  <c r="P7" i="3"/>
  <c r="P6" i="3"/>
  <c r="K35" i="3"/>
  <c r="L37" i="3"/>
  <c r="K6" i="3"/>
  <c r="L6" i="3"/>
  <c r="L36" i="3"/>
  <c r="L35" i="3"/>
  <c r="L34" i="3"/>
  <c r="K34" i="3"/>
  <c r="L33" i="3"/>
  <c r="K33" i="3"/>
  <c r="L32" i="3"/>
  <c r="K32" i="3"/>
  <c r="L31" i="3"/>
  <c r="K31" i="3"/>
  <c r="L30" i="3"/>
  <c r="K30" i="3"/>
  <c r="L29" i="3"/>
  <c r="K29" i="3"/>
  <c r="L28" i="3"/>
  <c r="K28" i="3"/>
  <c r="L27" i="3"/>
  <c r="K27" i="3"/>
  <c r="L26" i="3"/>
  <c r="K26" i="3"/>
  <c r="L25" i="3"/>
  <c r="K25" i="3"/>
  <c r="L24" i="3"/>
  <c r="K24" i="3"/>
  <c r="L23" i="3"/>
  <c r="K23" i="3"/>
  <c r="L22" i="3"/>
  <c r="K22" i="3"/>
  <c r="L21" i="3"/>
  <c r="K21" i="3"/>
  <c r="L20" i="3"/>
  <c r="K20" i="3"/>
  <c r="L19" i="3"/>
  <c r="K19" i="3"/>
  <c r="L18" i="3"/>
  <c r="K18" i="3"/>
  <c r="L17" i="3"/>
  <c r="K17" i="3"/>
  <c r="L16" i="3"/>
  <c r="K16" i="3"/>
  <c r="L15" i="3"/>
  <c r="K15" i="3"/>
  <c r="L14" i="3"/>
  <c r="K14" i="3"/>
  <c r="L13" i="3"/>
  <c r="K13" i="3"/>
  <c r="L12" i="3"/>
  <c r="K12" i="3"/>
  <c r="L11" i="3"/>
  <c r="K11" i="3"/>
  <c r="L10" i="3"/>
  <c r="K10" i="3"/>
  <c r="L9" i="3"/>
  <c r="K9" i="3"/>
  <c r="L8" i="3"/>
  <c r="K8" i="3"/>
  <c r="L7" i="3"/>
  <c r="K7" i="3"/>
  <c r="H25" i="2"/>
  <c r="I23" i="2"/>
  <c r="H23" i="2"/>
  <c r="I21" i="2"/>
  <c r="H21" i="2"/>
  <c r="I13" i="2"/>
  <c r="I12" i="2"/>
  <c r="I11" i="2"/>
  <c r="I10" i="2"/>
  <c r="I9" i="2"/>
  <c r="I8" i="2"/>
  <c r="I7" i="2"/>
  <c r="I6" i="2"/>
  <c r="H13" i="2"/>
  <c r="H12" i="2"/>
  <c r="H11" i="2"/>
  <c r="H10" i="2"/>
  <c r="H9" i="2"/>
  <c r="H8" i="2"/>
  <c r="H7" i="2"/>
  <c r="H6" i="2"/>
  <c r="J12" i="1"/>
  <c r="I6" i="1"/>
  <c r="I24" i="1"/>
  <c r="J21" i="1"/>
  <c r="I21" i="1"/>
  <c r="J18" i="1"/>
  <c r="I18" i="1"/>
  <c r="I7" i="1"/>
  <c r="I8" i="1"/>
  <c r="I9" i="1"/>
  <c r="I10" i="1"/>
  <c r="I11" i="1"/>
  <c r="I12" i="1"/>
  <c r="I13" i="1"/>
  <c r="I14" i="1"/>
  <c r="J6" i="1"/>
  <c r="J7" i="1"/>
  <c r="J8" i="1"/>
  <c r="J9" i="1"/>
  <c r="J10" i="1"/>
  <c r="J11" i="1"/>
</calcChain>
</file>

<file path=xl/sharedStrings.xml><?xml version="1.0" encoding="utf-8"?>
<sst xmlns="http://schemas.openxmlformats.org/spreadsheetml/2006/main" count="350" uniqueCount="62">
  <si>
    <t>Total</t>
  </si>
  <si>
    <t>Vascularized</t>
  </si>
  <si>
    <t>SEM</t>
  </si>
  <si>
    <t>Ttest</t>
  </si>
  <si>
    <t>EfCtrl</t>
  </si>
  <si>
    <t>P6 Retinal Area</t>
  </si>
  <si>
    <t>Percent Vascularized Retina</t>
  </si>
  <si>
    <t>Retina</t>
  </si>
  <si>
    <t>Percent of ROI Occupied by Vessels</t>
  </si>
  <si>
    <t>Quadrants</t>
  </si>
  <si>
    <t>1-1</t>
  </si>
  <si>
    <t>1-2</t>
  </si>
  <si>
    <t>1-3</t>
  </si>
  <si>
    <t>1-4</t>
  </si>
  <si>
    <t>2-1</t>
  </si>
  <si>
    <t>2-2</t>
  </si>
  <si>
    <t>2-3</t>
  </si>
  <si>
    <t>2-4</t>
  </si>
  <si>
    <t>3-1</t>
  </si>
  <si>
    <t>3-2</t>
  </si>
  <si>
    <t>3-3</t>
  </si>
  <si>
    <t>3-4</t>
  </si>
  <si>
    <t>4-1</t>
  </si>
  <si>
    <t>4-2</t>
  </si>
  <si>
    <t>4-3</t>
  </si>
  <si>
    <t>5-1</t>
  </si>
  <si>
    <t>5-2</t>
  </si>
  <si>
    <t>5-3</t>
  </si>
  <si>
    <t>5-4</t>
  </si>
  <si>
    <t>6-1</t>
  </si>
  <si>
    <t>6-2</t>
  </si>
  <si>
    <t>6-3</t>
  </si>
  <si>
    <t>6-4</t>
  </si>
  <si>
    <t>7-1</t>
  </si>
  <si>
    <t>7-2</t>
  </si>
  <si>
    <t>7-3</t>
  </si>
  <si>
    <t>7-4</t>
  </si>
  <si>
    <t>8-1</t>
  </si>
  <si>
    <t>8-2</t>
  </si>
  <si>
    <t>8-3</t>
  </si>
  <si>
    <t>8-4</t>
  </si>
  <si>
    <t>P6 Retina</t>
  </si>
  <si>
    <t>P6 Retinas</t>
  </si>
  <si>
    <t>Overall Retina Averages</t>
  </si>
  <si>
    <t>Individual Retina Averages</t>
  </si>
  <si>
    <t>Tips per Angiogenic Front Length</t>
  </si>
  <si>
    <t>Angiogenic Front Length</t>
  </si>
  <si>
    <t>Tips</t>
  </si>
  <si>
    <t>2-5</t>
  </si>
  <si>
    <t>3-5</t>
  </si>
  <si>
    <t>Retina 20x Images</t>
  </si>
  <si>
    <t>Retina 63x Images</t>
  </si>
  <si>
    <t>2-6</t>
  </si>
  <si>
    <t>3-6</t>
  </si>
  <si>
    <t>4-4</t>
  </si>
  <si>
    <t>4-5</t>
  </si>
  <si>
    <t>Vascular Length</t>
  </si>
  <si>
    <t>Filopodia</t>
  </si>
  <si>
    <t>Filopodia / Vascular Length</t>
  </si>
  <si>
    <t>Filopodia / Vascual Length</t>
  </si>
  <si>
    <t>E2KO</t>
  </si>
  <si>
    <t>4-6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</si>
</sst>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charset val="128"/>
      <scheme val="minor"/>
    </font>
    <font>
      <b/>
      <sz val="12"/>
      <color theme="1"/>
      <name val="Calibri"/>
      <family val="2"/>
      <charset val="128"/>
      <scheme val="minor"/>
    </font>
    <font>
      <u/>
      <sz val="12"/>
      <color theme="10"/>
      <name val="Calibri"/>
      <family val="2"/>
      <charset val="128"/>
      <scheme val="minor"/>
    </font>
    <font>
      <u/>
      <sz val="12"/>
      <color theme="11"/>
      <name val="Calibri"/>
      <family val="2"/>
      <charset val="128"/>
      <scheme val="minor"/>
    </font>
    <font>
      <b/>
      <sz val="12"/>
      <color rgb="FF000000"/>
      <name val="Calibri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9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49" fontId="0" fillId="0" borderId="0" xfId="0" applyNumberForma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9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24"/>
  <sheetViews>
    <sheetView tabSelected="1" workbookViewId="0"/>
  </sheetViews>
  <sheetFormatPr baseColWidth="10" defaultRowHeight="15" x14ac:dyDescent="0"/>
  <cols>
    <col min="4" max="4" width="11.33203125" customWidth="1"/>
    <col min="10" max="10" width="14.1640625" customWidth="1"/>
  </cols>
  <sheetData>
    <row r="3" spans="2:10">
      <c r="C3" s="9" t="s">
        <v>4</v>
      </c>
      <c r="D3" s="9"/>
      <c r="E3" s="9" t="s">
        <v>60</v>
      </c>
      <c r="F3" s="9"/>
    </row>
    <row r="4" spans="2:10">
      <c r="C4" s="9" t="s">
        <v>5</v>
      </c>
      <c r="D4" s="9"/>
      <c r="E4" s="9" t="s">
        <v>5</v>
      </c>
      <c r="F4" s="9"/>
      <c r="I4" s="10" t="s">
        <v>6</v>
      </c>
      <c r="J4" s="10"/>
    </row>
    <row r="5" spans="2:10">
      <c r="B5" s="1" t="s">
        <v>7</v>
      </c>
      <c r="C5" s="1" t="s">
        <v>0</v>
      </c>
      <c r="D5" s="1" t="s">
        <v>1</v>
      </c>
      <c r="E5" s="1" t="s">
        <v>0</v>
      </c>
      <c r="F5" s="1" t="s">
        <v>1</v>
      </c>
      <c r="I5" s="1" t="s">
        <v>4</v>
      </c>
      <c r="J5" s="1" t="s">
        <v>60</v>
      </c>
    </row>
    <row r="6" spans="2:10">
      <c r="B6" s="1">
        <v>1</v>
      </c>
      <c r="C6">
        <v>12090882.6</v>
      </c>
      <c r="D6">
        <v>6103614.6260000002</v>
      </c>
      <c r="E6">
        <v>12199273.011</v>
      </c>
      <c r="F6">
        <v>4598279.46</v>
      </c>
      <c r="I6">
        <f>D6/C6*100</f>
        <v>50.481133825581935</v>
      </c>
      <c r="J6">
        <f>F6/E6*100</f>
        <v>37.69306134762099</v>
      </c>
    </row>
    <row r="7" spans="2:10">
      <c r="B7" s="1">
        <v>2</v>
      </c>
      <c r="C7">
        <v>13150311.460000001</v>
      </c>
      <c r="D7">
        <v>6411981.4220000003</v>
      </c>
      <c r="E7">
        <v>11522831.93</v>
      </c>
      <c r="F7">
        <v>4044161.1320000002</v>
      </c>
      <c r="I7">
        <f t="shared" ref="I7:I14" si="0">D7/C7*100</f>
        <v>48.759160127147283</v>
      </c>
      <c r="J7">
        <f t="shared" ref="J7:J11" si="1">F7/E7*100</f>
        <v>35.096937598047568</v>
      </c>
    </row>
    <row r="8" spans="2:10">
      <c r="B8" s="1">
        <v>3</v>
      </c>
      <c r="C8">
        <v>12154603.889</v>
      </c>
      <c r="D8">
        <v>5266157.7699999996</v>
      </c>
      <c r="E8">
        <v>10706835.518999999</v>
      </c>
      <c r="F8">
        <v>3284179.5150000001</v>
      </c>
      <c r="I8">
        <f t="shared" si="0"/>
        <v>43.326445008758434</v>
      </c>
      <c r="J8">
        <f t="shared" si="1"/>
        <v>30.673671125067749</v>
      </c>
    </row>
    <row r="9" spans="2:10">
      <c r="B9" s="1">
        <v>4</v>
      </c>
      <c r="C9">
        <v>11043798.402000001</v>
      </c>
      <c r="D9">
        <v>4560157.2889999999</v>
      </c>
      <c r="E9">
        <v>11286321.056</v>
      </c>
      <c r="F9">
        <v>4031067.2280000001</v>
      </c>
      <c r="I9">
        <f t="shared" si="0"/>
        <v>41.291565845444701</v>
      </c>
      <c r="J9">
        <f t="shared" si="1"/>
        <v>35.716396937485811</v>
      </c>
    </row>
    <row r="10" spans="2:10">
      <c r="B10" s="1">
        <v>5</v>
      </c>
      <c r="C10">
        <v>11686184.629000001</v>
      </c>
      <c r="D10">
        <v>5365789.18</v>
      </c>
      <c r="E10">
        <v>10197901</v>
      </c>
      <c r="F10">
        <v>4679268</v>
      </c>
      <c r="I10">
        <f t="shared" si="0"/>
        <v>45.915663241229794</v>
      </c>
      <c r="J10">
        <f t="shared" si="1"/>
        <v>45.88461880537966</v>
      </c>
    </row>
    <row r="11" spans="2:10">
      <c r="B11" s="1">
        <v>6</v>
      </c>
      <c r="C11">
        <v>9433669</v>
      </c>
      <c r="D11">
        <v>5970420</v>
      </c>
      <c r="E11">
        <v>8037512</v>
      </c>
      <c r="F11">
        <v>2401144</v>
      </c>
      <c r="I11">
        <f t="shared" si="0"/>
        <v>63.288419383804964</v>
      </c>
      <c r="J11">
        <f t="shared" si="1"/>
        <v>29.874219783435468</v>
      </c>
    </row>
    <row r="12" spans="2:10">
      <c r="B12" s="1">
        <v>7</v>
      </c>
      <c r="C12">
        <v>9991065</v>
      </c>
      <c r="D12">
        <v>5965717</v>
      </c>
      <c r="E12">
        <v>8041162</v>
      </c>
      <c r="F12">
        <v>1963342</v>
      </c>
      <c r="I12">
        <f t="shared" si="0"/>
        <v>59.710521350826959</v>
      </c>
      <c r="J12">
        <f>F12/E12*100</f>
        <v>24.416147815452543</v>
      </c>
    </row>
    <row r="13" spans="2:10">
      <c r="B13" s="1">
        <v>8</v>
      </c>
      <c r="C13">
        <v>7835488</v>
      </c>
      <c r="D13">
        <v>3671977</v>
      </c>
      <c r="I13">
        <f t="shared" si="0"/>
        <v>46.863411698160981</v>
      </c>
    </row>
    <row r="14" spans="2:10">
      <c r="B14" s="1">
        <v>9</v>
      </c>
      <c r="C14">
        <v>10139105</v>
      </c>
      <c r="D14">
        <v>6824393</v>
      </c>
      <c r="I14">
        <f t="shared" si="0"/>
        <v>67.307646976730197</v>
      </c>
    </row>
    <row r="17" spans="9:10">
      <c r="I17" s="1" t="s">
        <v>4</v>
      </c>
      <c r="J17" s="1" t="s">
        <v>60</v>
      </c>
    </row>
    <row r="18" spans="9:10">
      <c r="I18">
        <f>AVERAGE(I6:I14)</f>
        <v>51.882663050853921</v>
      </c>
      <c r="J18">
        <f>AVERAGE(J6:J12)</f>
        <v>34.193579058927114</v>
      </c>
    </row>
    <row r="20" spans="9:10">
      <c r="I20" s="1" t="s">
        <v>2</v>
      </c>
      <c r="J20" s="1" t="s">
        <v>2</v>
      </c>
    </row>
    <row r="21" spans="9:10">
      <c r="I21">
        <f>(STDEV(I6:I14))/(SQRT(9))</f>
        <v>3.0893983254479722</v>
      </c>
      <c r="J21">
        <f>(STDEV(J6:J12))/(SQRT(7))</f>
        <v>2.5760185027709475</v>
      </c>
    </row>
    <row r="23" spans="9:10">
      <c r="I23" s="1" t="s">
        <v>3</v>
      </c>
    </row>
    <row r="24" spans="9:10">
      <c r="I24">
        <f>TTEST(I6:I14,J6:J12,2,2)</f>
        <v>8.4693594335064255E-4</v>
      </c>
    </row>
  </sheetData>
  <mergeCells count="5">
    <mergeCell ref="C4:D4"/>
    <mergeCell ref="C3:D3"/>
    <mergeCell ref="E3:F3"/>
    <mergeCell ref="E4:F4"/>
    <mergeCell ref="I4:J4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41"/>
  <sheetViews>
    <sheetView workbookViewId="0"/>
  </sheetViews>
  <sheetFormatPr baseColWidth="10" defaultRowHeight="15" x14ac:dyDescent="0"/>
  <cols>
    <col min="3" max="4" width="15.83203125" customWidth="1"/>
    <col min="8" max="9" width="15.83203125" customWidth="1"/>
  </cols>
  <sheetData>
    <row r="3" spans="2:10">
      <c r="H3" s="9" t="s">
        <v>8</v>
      </c>
      <c r="I3" s="9"/>
    </row>
    <row r="4" spans="2:10">
      <c r="B4" s="1" t="s">
        <v>41</v>
      </c>
      <c r="C4" s="9" t="s">
        <v>8</v>
      </c>
      <c r="D4" s="9"/>
      <c r="E4" s="1" t="s">
        <v>41</v>
      </c>
      <c r="H4" s="9" t="s">
        <v>44</v>
      </c>
      <c r="I4" s="9"/>
    </row>
    <row r="5" spans="2:10">
      <c r="B5" s="1" t="s">
        <v>9</v>
      </c>
      <c r="C5" s="1" t="s">
        <v>4</v>
      </c>
      <c r="D5" s="1" t="s">
        <v>60</v>
      </c>
      <c r="E5" s="1" t="s">
        <v>9</v>
      </c>
      <c r="G5" s="1" t="s">
        <v>42</v>
      </c>
      <c r="H5" s="1" t="s">
        <v>4</v>
      </c>
      <c r="I5" s="1" t="s">
        <v>60</v>
      </c>
      <c r="J5" s="1" t="s">
        <v>42</v>
      </c>
    </row>
    <row r="6" spans="2:10">
      <c r="B6" s="3" t="s">
        <v>10</v>
      </c>
      <c r="C6">
        <v>45.325000000000003</v>
      </c>
      <c r="D6">
        <v>50.857999999999997</v>
      </c>
      <c r="E6" s="3" t="s">
        <v>10</v>
      </c>
      <c r="G6" s="1">
        <v>1</v>
      </c>
      <c r="H6">
        <f>AVERAGE(C6:C7)</f>
        <v>42.348500000000001</v>
      </c>
      <c r="I6">
        <f>AVERAGE(D6:D8)</f>
        <v>53.851666666666667</v>
      </c>
      <c r="J6" s="2">
        <v>1</v>
      </c>
    </row>
    <row r="7" spans="2:10">
      <c r="B7" s="3" t="s">
        <v>11</v>
      </c>
      <c r="C7">
        <v>39.372</v>
      </c>
      <c r="D7">
        <v>58.908999999999999</v>
      </c>
      <c r="E7" s="3" t="s">
        <v>11</v>
      </c>
      <c r="G7" s="1">
        <v>2</v>
      </c>
      <c r="H7">
        <f>AVERAGE(C8:C11)</f>
        <v>45.711750000000002</v>
      </c>
      <c r="I7">
        <f>AVERAGE(D9:D12)</f>
        <v>61.118750000000006</v>
      </c>
      <c r="J7" s="2">
        <v>2</v>
      </c>
    </row>
    <row r="8" spans="2:10">
      <c r="B8" s="3" t="s">
        <v>14</v>
      </c>
      <c r="C8">
        <v>44.764000000000003</v>
      </c>
      <c r="D8">
        <v>51.787999999999997</v>
      </c>
      <c r="E8" s="3" t="s">
        <v>12</v>
      </c>
      <c r="G8" s="1">
        <v>3</v>
      </c>
      <c r="H8">
        <f>AVERAGE(C12:C15)</f>
        <v>47.697249999999997</v>
      </c>
      <c r="I8">
        <f>AVERAGE(D13:D15)</f>
        <v>60.524666666666668</v>
      </c>
      <c r="J8" s="2">
        <v>3</v>
      </c>
    </row>
    <row r="9" spans="2:10">
      <c r="B9" s="3" t="s">
        <v>15</v>
      </c>
      <c r="C9">
        <v>49.57</v>
      </c>
      <c r="D9">
        <v>66.963999999999999</v>
      </c>
      <c r="E9" s="3" t="s">
        <v>14</v>
      </c>
      <c r="G9" s="1">
        <v>4</v>
      </c>
      <c r="H9">
        <f>AVERAGE(C16:C19)</f>
        <v>52.633499999999998</v>
      </c>
      <c r="I9">
        <f>AVERAGE(D16:D19)</f>
        <v>61.849499999999992</v>
      </c>
      <c r="J9" s="2">
        <v>4</v>
      </c>
    </row>
    <row r="10" spans="2:10">
      <c r="B10" s="3" t="s">
        <v>16</v>
      </c>
      <c r="C10">
        <v>39.646000000000001</v>
      </c>
      <c r="D10">
        <v>62.466000000000001</v>
      </c>
      <c r="E10" s="3" t="s">
        <v>15</v>
      </c>
      <c r="G10" s="1">
        <v>5</v>
      </c>
      <c r="H10">
        <f>AVERAGE(C20:C22)</f>
        <v>41.968666666666664</v>
      </c>
      <c r="I10">
        <f>AVERAGE(D20:D23)</f>
        <v>62.841249999999995</v>
      </c>
      <c r="J10" s="2">
        <v>5</v>
      </c>
    </row>
    <row r="11" spans="2:10">
      <c r="B11" s="3" t="s">
        <v>17</v>
      </c>
      <c r="C11">
        <v>48.866999999999997</v>
      </c>
      <c r="D11">
        <v>45.972999999999999</v>
      </c>
      <c r="E11" s="3" t="s">
        <v>16</v>
      </c>
      <c r="G11" s="1">
        <v>6</v>
      </c>
      <c r="H11">
        <f>AVERAGE(C23:C26)</f>
        <v>45.117250000000006</v>
      </c>
      <c r="I11">
        <f>AVERAGE(D24:D27)</f>
        <v>68.402749999999997</v>
      </c>
      <c r="J11" s="2">
        <v>6</v>
      </c>
    </row>
    <row r="12" spans="2:10">
      <c r="B12" s="3" t="s">
        <v>18</v>
      </c>
      <c r="C12">
        <v>47.271999999999998</v>
      </c>
      <c r="D12">
        <v>69.072000000000003</v>
      </c>
      <c r="E12" s="3" t="s">
        <v>17</v>
      </c>
      <c r="G12" s="1">
        <v>7</v>
      </c>
      <c r="H12">
        <f>AVERAGE(C27:C30)</f>
        <v>46.045500000000004</v>
      </c>
      <c r="I12">
        <f>AVERAGE(D28:D29)</f>
        <v>64.371499999999997</v>
      </c>
      <c r="J12" s="2">
        <v>7</v>
      </c>
    </row>
    <row r="13" spans="2:10">
      <c r="B13" s="3" t="s">
        <v>19</v>
      </c>
      <c r="C13">
        <v>45.878999999999998</v>
      </c>
      <c r="D13">
        <v>65.453000000000003</v>
      </c>
      <c r="E13" s="3" t="s">
        <v>18</v>
      </c>
      <c r="G13" s="1">
        <v>8</v>
      </c>
      <c r="H13">
        <f>AVERAGE(C31:C34)</f>
        <v>50.895500000000006</v>
      </c>
      <c r="I13">
        <f>AVERAGE(D30:D33)</f>
        <v>69.686999999999998</v>
      </c>
      <c r="J13" s="2">
        <v>8</v>
      </c>
    </row>
    <row r="14" spans="2:10">
      <c r="B14" s="3" t="s">
        <v>20</v>
      </c>
      <c r="C14">
        <v>45.506999999999998</v>
      </c>
      <c r="D14">
        <v>50.131999999999998</v>
      </c>
      <c r="E14" s="3" t="s">
        <v>19</v>
      </c>
      <c r="J14" s="2"/>
    </row>
    <row r="15" spans="2:10">
      <c r="B15" s="3" t="s">
        <v>21</v>
      </c>
      <c r="C15">
        <v>52.131</v>
      </c>
      <c r="D15">
        <v>65.989000000000004</v>
      </c>
      <c r="E15" s="3" t="s">
        <v>20</v>
      </c>
      <c r="J15" s="2"/>
    </row>
    <row r="16" spans="2:10">
      <c r="B16" s="3" t="s">
        <v>22</v>
      </c>
      <c r="C16">
        <v>49.53</v>
      </c>
      <c r="D16">
        <v>77.742999999999995</v>
      </c>
      <c r="E16" s="4" t="s">
        <v>22</v>
      </c>
    </row>
    <row r="17" spans="2:9">
      <c r="B17" s="3" t="s">
        <v>23</v>
      </c>
      <c r="C17">
        <v>50.603999999999999</v>
      </c>
      <c r="D17">
        <v>71.777000000000001</v>
      </c>
      <c r="E17" s="4" t="s">
        <v>23</v>
      </c>
    </row>
    <row r="18" spans="2:9">
      <c r="B18" s="3" t="s">
        <v>24</v>
      </c>
      <c r="C18">
        <v>57.689</v>
      </c>
      <c r="D18">
        <v>45.814</v>
      </c>
      <c r="E18" s="4" t="s">
        <v>24</v>
      </c>
      <c r="H18" s="9" t="s">
        <v>8</v>
      </c>
      <c r="I18" s="9"/>
    </row>
    <row r="19" spans="2:9">
      <c r="B19" s="3" t="s">
        <v>54</v>
      </c>
      <c r="C19">
        <v>52.710999999999999</v>
      </c>
      <c r="D19">
        <v>52.064</v>
      </c>
      <c r="E19" s="4" t="s">
        <v>54</v>
      </c>
      <c r="H19" s="9" t="s">
        <v>43</v>
      </c>
      <c r="I19" s="9"/>
    </row>
    <row r="20" spans="2:9">
      <c r="B20" s="3" t="s">
        <v>25</v>
      </c>
      <c r="C20">
        <v>43.146999999999998</v>
      </c>
      <c r="D20">
        <v>47.228999999999999</v>
      </c>
      <c r="E20" s="4" t="s">
        <v>25</v>
      </c>
      <c r="H20" s="2" t="s">
        <v>4</v>
      </c>
      <c r="I20" s="2" t="s">
        <v>60</v>
      </c>
    </row>
    <row r="21" spans="2:9">
      <c r="B21" s="3" t="s">
        <v>26</v>
      </c>
      <c r="C21">
        <v>38.598999999999997</v>
      </c>
      <c r="D21">
        <v>82.956999999999994</v>
      </c>
      <c r="E21" s="4" t="s">
        <v>26</v>
      </c>
      <c r="H21">
        <f>AVERAGE(H6:H13)</f>
        <v>46.552239583333339</v>
      </c>
      <c r="I21">
        <f>AVERAGE(I6:I13)</f>
        <v>62.830885416666661</v>
      </c>
    </row>
    <row r="22" spans="2:9">
      <c r="B22" s="3" t="s">
        <v>27</v>
      </c>
      <c r="C22">
        <v>44.16</v>
      </c>
      <c r="D22">
        <v>63.774999999999999</v>
      </c>
      <c r="E22" s="4" t="s">
        <v>27</v>
      </c>
      <c r="H22" s="1" t="s">
        <v>2</v>
      </c>
      <c r="I22" s="1" t="s">
        <v>2</v>
      </c>
    </row>
    <row r="23" spans="2:9">
      <c r="B23" s="4" t="s">
        <v>29</v>
      </c>
      <c r="C23">
        <v>43.625999999999998</v>
      </c>
      <c r="D23">
        <v>57.404000000000003</v>
      </c>
      <c r="E23" s="4" t="s">
        <v>28</v>
      </c>
      <c r="H23">
        <f>(STDEV(H6:H13))/(SQRT(8))</f>
        <v>1.3286651341850524</v>
      </c>
      <c r="I23">
        <f>(STDEV(I6:I13))/(SQRT(8))</f>
        <v>1.7436882202984323</v>
      </c>
    </row>
    <row r="24" spans="2:9">
      <c r="B24" s="4" t="s">
        <v>30</v>
      </c>
      <c r="C24">
        <v>50.978000000000002</v>
      </c>
      <c r="D24">
        <v>64.801000000000002</v>
      </c>
      <c r="E24" s="4" t="s">
        <v>29</v>
      </c>
      <c r="H24" s="1" t="s">
        <v>3</v>
      </c>
    </row>
    <row r="25" spans="2:9">
      <c r="B25" s="4" t="s">
        <v>31</v>
      </c>
      <c r="C25">
        <v>43.691000000000003</v>
      </c>
      <c r="D25">
        <v>58.957000000000001</v>
      </c>
      <c r="E25" s="4" t="s">
        <v>30</v>
      </c>
      <c r="H25">
        <f>TTEST(H6:H13,I6:I13,2,2)</f>
        <v>3.223723236241986E-6</v>
      </c>
    </row>
    <row r="26" spans="2:9">
      <c r="B26" s="4" t="s">
        <v>32</v>
      </c>
      <c r="C26">
        <v>42.173999999999999</v>
      </c>
      <c r="D26">
        <v>81.049000000000007</v>
      </c>
      <c r="E26" s="4" t="s">
        <v>31</v>
      </c>
    </row>
    <row r="27" spans="2:9">
      <c r="B27" s="4" t="s">
        <v>33</v>
      </c>
      <c r="C27">
        <v>50.933999999999997</v>
      </c>
      <c r="D27">
        <v>68.804000000000002</v>
      </c>
      <c r="E27" s="4" t="s">
        <v>32</v>
      </c>
    </row>
    <row r="28" spans="2:9">
      <c r="B28" s="4" t="s">
        <v>34</v>
      </c>
      <c r="C28">
        <v>41.095999999999997</v>
      </c>
      <c r="D28">
        <v>75.013999999999996</v>
      </c>
      <c r="E28" s="4" t="s">
        <v>33</v>
      </c>
    </row>
    <row r="29" spans="2:9">
      <c r="B29" s="4" t="s">
        <v>35</v>
      </c>
      <c r="C29">
        <v>45.387999999999998</v>
      </c>
      <c r="D29">
        <v>53.728999999999999</v>
      </c>
      <c r="E29" s="4" t="s">
        <v>34</v>
      </c>
    </row>
    <row r="30" spans="2:9">
      <c r="B30" s="4" t="s">
        <v>36</v>
      </c>
      <c r="C30">
        <v>46.764000000000003</v>
      </c>
      <c r="D30">
        <v>82.466999999999999</v>
      </c>
      <c r="E30" s="4" t="s">
        <v>37</v>
      </c>
    </row>
    <row r="31" spans="2:9">
      <c r="B31" s="4" t="s">
        <v>37</v>
      </c>
      <c r="C31">
        <v>53.164000000000001</v>
      </c>
      <c r="D31">
        <v>56.484000000000002</v>
      </c>
      <c r="E31" s="4" t="s">
        <v>38</v>
      </c>
    </row>
    <row r="32" spans="2:9">
      <c r="B32" s="4" t="s">
        <v>38</v>
      </c>
      <c r="C32">
        <v>52.444000000000003</v>
      </c>
      <c r="D32">
        <v>56.08</v>
      </c>
      <c r="E32" s="4" t="s">
        <v>39</v>
      </c>
    </row>
    <row r="33" spans="2:5">
      <c r="B33" s="4" t="s">
        <v>39</v>
      </c>
      <c r="C33">
        <v>48.335000000000001</v>
      </c>
      <c r="D33">
        <v>83.716999999999999</v>
      </c>
      <c r="E33" s="4" t="s">
        <v>40</v>
      </c>
    </row>
    <row r="34" spans="2:5">
      <c r="B34" s="4" t="s">
        <v>40</v>
      </c>
      <c r="C34">
        <v>49.639000000000003</v>
      </c>
      <c r="E34" s="4"/>
    </row>
    <row r="35" spans="2:5">
      <c r="E35" s="4"/>
    </row>
    <row r="36" spans="2:5">
      <c r="E36" s="4"/>
    </row>
    <row r="37" spans="2:5">
      <c r="E37" s="4"/>
    </row>
    <row r="38" spans="2:5">
      <c r="E38" s="4"/>
    </row>
    <row r="39" spans="2:5">
      <c r="E39" s="4"/>
    </row>
    <row r="40" spans="2:5">
      <c r="E40" s="4"/>
    </row>
    <row r="41" spans="2:5">
      <c r="E41" s="4"/>
    </row>
  </sheetData>
  <mergeCells count="5">
    <mergeCell ref="C4:D4"/>
    <mergeCell ref="H3:I3"/>
    <mergeCell ref="H4:I4"/>
    <mergeCell ref="H18:I18"/>
    <mergeCell ref="H19:I19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R48"/>
  <sheetViews>
    <sheetView workbookViewId="0"/>
  </sheetViews>
  <sheetFormatPr baseColWidth="10" defaultRowHeight="15" x14ac:dyDescent="0"/>
  <cols>
    <col min="3" max="3" width="15.83203125" customWidth="1"/>
    <col min="4" max="4" width="20.83203125" customWidth="1"/>
    <col min="5" max="5" width="8.33203125" customWidth="1"/>
    <col min="6" max="6" width="20.83203125" customWidth="1"/>
    <col min="7" max="7" width="8.33203125" customWidth="1"/>
    <col min="8" max="8" width="15.83203125" customWidth="1"/>
    <col min="10" max="10" width="15.83203125" customWidth="1"/>
    <col min="13" max="13" width="15.83203125" customWidth="1"/>
    <col min="16" max="17" width="13.83203125" customWidth="1"/>
  </cols>
  <sheetData>
    <row r="3" spans="3:18">
      <c r="P3" s="9" t="s">
        <v>45</v>
      </c>
      <c r="Q3" s="9"/>
    </row>
    <row r="4" spans="3:18">
      <c r="C4" s="9" t="s">
        <v>4</v>
      </c>
      <c r="D4" s="9"/>
      <c r="E4" s="9"/>
      <c r="F4" s="9" t="s">
        <v>60</v>
      </c>
      <c r="G4" s="9"/>
      <c r="H4" s="9"/>
      <c r="J4" s="9" t="s">
        <v>45</v>
      </c>
      <c r="K4" s="9"/>
      <c r="L4" s="9"/>
      <c r="M4" s="9"/>
      <c r="P4" s="9" t="s">
        <v>44</v>
      </c>
      <c r="Q4" s="9"/>
    </row>
    <row r="5" spans="3:18">
      <c r="C5" s="1" t="s">
        <v>50</v>
      </c>
      <c r="D5" s="1" t="s">
        <v>46</v>
      </c>
      <c r="E5" s="1" t="s">
        <v>47</v>
      </c>
      <c r="F5" s="1" t="s">
        <v>46</v>
      </c>
      <c r="G5" s="1" t="s">
        <v>47</v>
      </c>
      <c r="H5" s="2" t="s">
        <v>50</v>
      </c>
      <c r="J5" s="1" t="s">
        <v>50</v>
      </c>
      <c r="K5" s="1" t="s">
        <v>4</v>
      </c>
      <c r="L5" s="1" t="s">
        <v>60</v>
      </c>
      <c r="M5" s="2" t="s">
        <v>50</v>
      </c>
      <c r="O5" s="2" t="s">
        <v>42</v>
      </c>
      <c r="P5" s="1" t="s">
        <v>4</v>
      </c>
      <c r="Q5" s="1" t="s">
        <v>60</v>
      </c>
      <c r="R5" s="2" t="s">
        <v>42</v>
      </c>
    </row>
    <row r="6" spans="3:18">
      <c r="C6" s="3" t="s">
        <v>10</v>
      </c>
      <c r="D6">
        <v>1981</v>
      </c>
      <c r="E6">
        <v>28</v>
      </c>
      <c r="F6">
        <v>1920</v>
      </c>
      <c r="G6">
        <v>27</v>
      </c>
      <c r="H6" s="3" t="s">
        <v>10</v>
      </c>
      <c r="J6" s="3" t="s">
        <v>10</v>
      </c>
      <c r="K6">
        <f>E6/(D6/1000)</f>
        <v>14.134275618374557</v>
      </c>
      <c r="L6">
        <f>G6/(F6/1000)</f>
        <v>14.0625</v>
      </c>
      <c r="M6" s="3" t="s">
        <v>10</v>
      </c>
      <c r="O6" s="2">
        <v>1</v>
      </c>
      <c r="P6">
        <f>AVERAGE(K6:K8)</f>
        <v>13.076519483068012</v>
      </c>
      <c r="Q6">
        <f>AVERAGE(L6:L9)</f>
        <v>18.639038767117555</v>
      </c>
      <c r="R6" s="2">
        <v>1</v>
      </c>
    </row>
    <row r="7" spans="3:18">
      <c r="C7" s="3" t="s">
        <v>11</v>
      </c>
      <c r="D7">
        <v>2033</v>
      </c>
      <c r="E7">
        <v>32</v>
      </c>
      <c r="F7">
        <v>1486</v>
      </c>
      <c r="G7">
        <v>29</v>
      </c>
      <c r="H7" s="3" t="s">
        <v>11</v>
      </c>
      <c r="J7" s="3" t="s">
        <v>11</v>
      </c>
      <c r="K7">
        <f t="shared" ref="K7:K34" si="0">E7/(D7/1000)</f>
        <v>15.740285292670931</v>
      </c>
      <c r="L7">
        <f t="shared" ref="L7:L36" si="1">G7/(F7/1000)</f>
        <v>19.515477792732167</v>
      </c>
      <c r="M7" s="3" t="s">
        <v>11</v>
      </c>
      <c r="O7" s="2">
        <v>2</v>
      </c>
      <c r="P7">
        <f>AVERAGE(K9:K12)</f>
        <v>12.821915554531014</v>
      </c>
      <c r="Q7">
        <f>AVERAGE(L10:L13)</f>
        <v>17.671061294103367</v>
      </c>
      <c r="R7" s="2">
        <v>2</v>
      </c>
    </row>
    <row r="8" spans="3:18">
      <c r="C8" s="3" t="s">
        <v>12</v>
      </c>
      <c r="D8">
        <v>2031</v>
      </c>
      <c r="E8">
        <v>19</v>
      </c>
      <c r="F8">
        <v>1347</v>
      </c>
      <c r="G8">
        <v>31</v>
      </c>
      <c r="H8" s="3" t="s">
        <v>12</v>
      </c>
      <c r="J8" s="3" t="s">
        <v>12</v>
      </c>
      <c r="K8">
        <f t="shared" si="0"/>
        <v>9.3549975381585426</v>
      </c>
      <c r="L8">
        <f t="shared" si="1"/>
        <v>23.014105419450633</v>
      </c>
      <c r="M8" s="3" t="s">
        <v>12</v>
      </c>
      <c r="O8" s="2">
        <v>3</v>
      </c>
      <c r="P8">
        <f>AVERAGE(K13:K16)</f>
        <v>11.275125738596069</v>
      </c>
      <c r="Q8">
        <f>AVERAGE(L14:L17)</f>
        <v>18.211608258831546</v>
      </c>
      <c r="R8" s="2">
        <v>3</v>
      </c>
    </row>
    <row r="9" spans="3:18">
      <c r="C9" s="8" t="s">
        <v>14</v>
      </c>
      <c r="D9">
        <v>1727</v>
      </c>
      <c r="E9">
        <v>20</v>
      </c>
      <c r="F9">
        <v>1503</v>
      </c>
      <c r="G9">
        <v>27</v>
      </c>
      <c r="H9" s="3" t="s">
        <v>13</v>
      </c>
      <c r="J9" s="8" t="s">
        <v>14</v>
      </c>
      <c r="K9">
        <f t="shared" si="0"/>
        <v>11.580775911986102</v>
      </c>
      <c r="L9">
        <f t="shared" si="1"/>
        <v>17.964071856287426</v>
      </c>
      <c r="M9" s="3" t="s">
        <v>13</v>
      </c>
      <c r="O9" s="2">
        <v>4</v>
      </c>
      <c r="P9">
        <f>AVERAGE(K17:K20)</f>
        <v>11.356044514087502</v>
      </c>
      <c r="Q9">
        <f>AVERAGE(L18:L21)</f>
        <v>16.347815888906567</v>
      </c>
      <c r="R9" s="2">
        <v>4</v>
      </c>
    </row>
    <row r="10" spans="3:18">
      <c r="C10" s="8" t="s">
        <v>15</v>
      </c>
      <c r="D10">
        <v>1628</v>
      </c>
      <c r="E10">
        <v>24</v>
      </c>
      <c r="F10">
        <v>1748</v>
      </c>
      <c r="G10">
        <v>34</v>
      </c>
      <c r="H10" s="3" t="s">
        <v>14</v>
      </c>
      <c r="J10" s="8" t="s">
        <v>15</v>
      </c>
      <c r="K10">
        <f t="shared" si="0"/>
        <v>14.742014742014742</v>
      </c>
      <c r="L10">
        <f t="shared" si="1"/>
        <v>19.450800915331808</v>
      </c>
      <c r="M10" s="3" t="s">
        <v>14</v>
      </c>
      <c r="O10" s="2">
        <v>5</v>
      </c>
      <c r="P10">
        <f>AVERAGE(K21:K23)</f>
        <v>10.921908291629473</v>
      </c>
      <c r="Q10">
        <f>AVERAGE(L22:L25)</f>
        <v>15.710778189596137</v>
      </c>
      <c r="R10" s="2">
        <v>5</v>
      </c>
    </row>
    <row r="11" spans="3:18">
      <c r="C11" s="8" t="s">
        <v>16</v>
      </c>
      <c r="D11">
        <v>1964</v>
      </c>
      <c r="E11">
        <v>30</v>
      </c>
      <c r="F11">
        <v>1600</v>
      </c>
      <c r="G11">
        <v>29</v>
      </c>
      <c r="H11" s="3" t="s">
        <v>15</v>
      </c>
      <c r="J11" s="8" t="s">
        <v>16</v>
      </c>
      <c r="K11">
        <f t="shared" si="0"/>
        <v>15.274949083503055</v>
      </c>
      <c r="L11">
        <f t="shared" si="1"/>
        <v>18.125</v>
      </c>
      <c r="M11" s="3" t="s">
        <v>15</v>
      </c>
      <c r="O11" s="2">
        <v>6</v>
      </c>
      <c r="P11">
        <f>AVERAGE(K24:K27)</f>
        <v>10.548034874588552</v>
      </c>
      <c r="Q11">
        <f>AVERAGE(L26:L29)</f>
        <v>19.211947197161994</v>
      </c>
      <c r="R11" s="2">
        <v>6</v>
      </c>
    </row>
    <row r="12" spans="3:18">
      <c r="C12" s="8" t="s">
        <v>17</v>
      </c>
      <c r="D12">
        <v>2064</v>
      </c>
      <c r="E12">
        <v>20</v>
      </c>
      <c r="F12">
        <v>1930</v>
      </c>
      <c r="G12">
        <v>30</v>
      </c>
      <c r="H12" s="3" t="s">
        <v>16</v>
      </c>
      <c r="J12" s="8" t="s">
        <v>17</v>
      </c>
      <c r="K12">
        <f t="shared" si="0"/>
        <v>9.6899224806201545</v>
      </c>
      <c r="L12">
        <f t="shared" si="1"/>
        <v>15.544041450777202</v>
      </c>
      <c r="M12" s="3" t="s">
        <v>16</v>
      </c>
      <c r="O12" s="2">
        <v>7</v>
      </c>
      <c r="P12">
        <f>AVERAGE(K28:K31)</f>
        <v>14.429197323034483</v>
      </c>
      <c r="Q12">
        <f>AVERAGE(L30:L33)</f>
        <v>15.206134326052199</v>
      </c>
      <c r="R12" s="2">
        <v>7</v>
      </c>
    </row>
    <row r="13" spans="3:18">
      <c r="C13" s="8" t="s">
        <v>18</v>
      </c>
      <c r="D13">
        <v>1692</v>
      </c>
      <c r="E13">
        <v>22</v>
      </c>
      <c r="F13">
        <v>1708</v>
      </c>
      <c r="G13">
        <v>30</v>
      </c>
      <c r="H13" s="3" t="s">
        <v>17</v>
      </c>
      <c r="J13" s="8" t="s">
        <v>18</v>
      </c>
      <c r="K13">
        <f t="shared" si="0"/>
        <v>13.002364066193854</v>
      </c>
      <c r="L13">
        <f t="shared" si="1"/>
        <v>17.56440281030445</v>
      </c>
      <c r="M13" s="3" t="s">
        <v>17</v>
      </c>
      <c r="O13" s="2">
        <v>8</v>
      </c>
      <c r="P13">
        <f>AVERAGE(K32:K35)</f>
        <v>10.400767226393883</v>
      </c>
      <c r="Q13">
        <f>AVERAGE(L34:L37)</f>
        <v>17.466440020266951</v>
      </c>
      <c r="R13" s="2">
        <v>8</v>
      </c>
    </row>
    <row r="14" spans="3:18">
      <c r="C14" s="8" t="s">
        <v>19</v>
      </c>
      <c r="D14">
        <v>1775</v>
      </c>
      <c r="E14">
        <v>19</v>
      </c>
      <c r="F14">
        <v>1743</v>
      </c>
      <c r="G14">
        <v>30</v>
      </c>
      <c r="H14" s="3" t="s">
        <v>18</v>
      </c>
      <c r="J14" s="8" t="s">
        <v>19</v>
      </c>
      <c r="K14">
        <f t="shared" si="0"/>
        <v>10.704225352112676</v>
      </c>
      <c r="L14">
        <f t="shared" si="1"/>
        <v>17.21170395869191</v>
      </c>
      <c r="M14" s="3" t="s">
        <v>18</v>
      </c>
    </row>
    <row r="15" spans="3:18">
      <c r="C15" s="8" t="s">
        <v>20</v>
      </c>
      <c r="D15">
        <v>1702</v>
      </c>
      <c r="E15">
        <v>18</v>
      </c>
      <c r="F15">
        <v>1555</v>
      </c>
      <c r="G15">
        <v>32</v>
      </c>
      <c r="H15" s="3" t="s">
        <v>19</v>
      </c>
      <c r="J15" s="8" t="s">
        <v>20</v>
      </c>
      <c r="K15">
        <f t="shared" si="0"/>
        <v>10.575793184488838</v>
      </c>
      <c r="L15">
        <f t="shared" si="1"/>
        <v>20.578778135048232</v>
      </c>
      <c r="M15" s="3" t="s">
        <v>19</v>
      </c>
    </row>
    <row r="16" spans="3:18">
      <c r="C16" s="8" t="s">
        <v>21</v>
      </c>
      <c r="D16">
        <v>1479</v>
      </c>
      <c r="E16">
        <v>16</v>
      </c>
      <c r="F16">
        <v>1768</v>
      </c>
      <c r="G16">
        <v>28</v>
      </c>
      <c r="H16" s="3" t="s">
        <v>20</v>
      </c>
      <c r="J16" s="8" t="s">
        <v>21</v>
      </c>
      <c r="K16">
        <f t="shared" si="0"/>
        <v>10.818120351588911</v>
      </c>
      <c r="L16">
        <f t="shared" si="1"/>
        <v>15.837104072398191</v>
      </c>
      <c r="M16" s="3" t="s">
        <v>20</v>
      </c>
    </row>
    <row r="17" spans="2:17">
      <c r="C17" s="8" t="s">
        <v>22</v>
      </c>
      <c r="D17">
        <v>2212</v>
      </c>
      <c r="E17">
        <v>29</v>
      </c>
      <c r="F17">
        <v>1613</v>
      </c>
      <c r="G17">
        <v>31</v>
      </c>
      <c r="H17" s="3" t="s">
        <v>21</v>
      </c>
      <c r="J17" s="8" t="s">
        <v>22</v>
      </c>
      <c r="K17">
        <f t="shared" si="0"/>
        <v>13.110307414104881</v>
      </c>
      <c r="L17">
        <f t="shared" si="1"/>
        <v>19.21884686918785</v>
      </c>
      <c r="M17" s="3" t="s">
        <v>21</v>
      </c>
    </row>
    <row r="18" spans="2:17">
      <c r="C18" s="8" t="s">
        <v>23</v>
      </c>
      <c r="D18">
        <v>2157</v>
      </c>
      <c r="E18">
        <v>16</v>
      </c>
      <c r="F18">
        <v>2031</v>
      </c>
      <c r="G18">
        <v>41</v>
      </c>
      <c r="H18" s="3" t="s">
        <v>22</v>
      </c>
      <c r="J18" s="8" t="s">
        <v>23</v>
      </c>
      <c r="K18">
        <f t="shared" si="0"/>
        <v>7.4177097821047751</v>
      </c>
      <c r="L18">
        <f t="shared" si="1"/>
        <v>20.187099950763169</v>
      </c>
      <c r="M18" s="3" t="s">
        <v>22</v>
      </c>
    </row>
    <row r="19" spans="2:17">
      <c r="C19" s="8" t="s">
        <v>24</v>
      </c>
      <c r="D19">
        <v>1465</v>
      </c>
      <c r="E19">
        <v>21</v>
      </c>
      <c r="F19">
        <v>1916</v>
      </c>
      <c r="G19">
        <v>33</v>
      </c>
      <c r="H19" s="3" t="s">
        <v>23</v>
      </c>
      <c r="J19" s="8" t="s">
        <v>24</v>
      </c>
      <c r="K19">
        <f t="shared" si="0"/>
        <v>14.334470989761092</v>
      </c>
      <c r="L19">
        <f t="shared" si="1"/>
        <v>17.223382045929018</v>
      </c>
      <c r="M19" s="3" t="s">
        <v>23</v>
      </c>
      <c r="P19" s="9" t="s">
        <v>45</v>
      </c>
      <c r="Q19" s="9"/>
    </row>
    <row r="20" spans="2:17">
      <c r="C20" s="8" t="s">
        <v>54</v>
      </c>
      <c r="D20">
        <v>2083</v>
      </c>
      <c r="E20">
        <v>22</v>
      </c>
      <c r="F20">
        <v>2102</v>
      </c>
      <c r="G20">
        <v>29</v>
      </c>
      <c r="H20" s="3" t="s">
        <v>24</v>
      </c>
      <c r="J20" s="8" t="s">
        <v>54</v>
      </c>
      <c r="K20">
        <f t="shared" si="0"/>
        <v>10.56168987037926</v>
      </c>
      <c r="L20">
        <f t="shared" si="1"/>
        <v>13.796384395813512</v>
      </c>
      <c r="M20" s="3" t="s">
        <v>24</v>
      </c>
      <c r="P20" s="9" t="s">
        <v>43</v>
      </c>
      <c r="Q20" s="9"/>
    </row>
    <row r="21" spans="2:17">
      <c r="C21" s="8" t="s">
        <v>25</v>
      </c>
      <c r="D21">
        <v>1643</v>
      </c>
      <c r="E21">
        <v>21</v>
      </c>
      <c r="F21">
        <v>1410</v>
      </c>
      <c r="G21">
        <v>20</v>
      </c>
      <c r="H21" s="3" t="s">
        <v>54</v>
      </c>
      <c r="J21" s="8" t="s">
        <v>25</v>
      </c>
      <c r="K21">
        <f t="shared" si="0"/>
        <v>12.781497261107729</v>
      </c>
      <c r="L21">
        <f t="shared" si="1"/>
        <v>14.184397163120568</v>
      </c>
      <c r="M21" s="3" t="s">
        <v>54</v>
      </c>
      <c r="P21" s="1" t="s">
        <v>4</v>
      </c>
      <c r="Q21" s="1" t="s">
        <v>60</v>
      </c>
    </row>
    <row r="22" spans="2:17">
      <c r="C22" s="8" t="s">
        <v>26</v>
      </c>
      <c r="D22">
        <v>1321</v>
      </c>
      <c r="E22">
        <v>13</v>
      </c>
      <c r="F22">
        <v>1871</v>
      </c>
      <c r="G22">
        <v>22</v>
      </c>
      <c r="H22" s="3" t="s">
        <v>25</v>
      </c>
      <c r="I22" s="5"/>
      <c r="J22" s="8" t="s">
        <v>26</v>
      </c>
      <c r="K22">
        <f t="shared" si="0"/>
        <v>9.8410295230885705</v>
      </c>
      <c r="L22">
        <f t="shared" si="1"/>
        <v>11.758417958311064</v>
      </c>
      <c r="M22" s="3" t="s">
        <v>25</v>
      </c>
      <c r="P22">
        <f>AVERAGE(P6:P13)</f>
        <v>11.853689125741123</v>
      </c>
      <c r="Q22">
        <f>AVERAGE(Q6:Q13)</f>
        <v>17.308102992754538</v>
      </c>
    </row>
    <row r="23" spans="2:17">
      <c r="C23" s="8" t="s">
        <v>27</v>
      </c>
      <c r="D23">
        <v>1676</v>
      </c>
      <c r="E23">
        <v>17</v>
      </c>
      <c r="F23">
        <v>1713</v>
      </c>
      <c r="G23">
        <v>29</v>
      </c>
      <c r="H23" s="3" t="s">
        <v>26</v>
      </c>
      <c r="I23" s="5"/>
      <c r="J23" s="8" t="s">
        <v>27</v>
      </c>
      <c r="K23">
        <f t="shared" si="0"/>
        <v>10.143198090692124</v>
      </c>
      <c r="L23">
        <f t="shared" si="1"/>
        <v>16.929363689433742</v>
      </c>
      <c r="M23" s="3" t="s">
        <v>26</v>
      </c>
      <c r="P23" s="1" t="s">
        <v>2</v>
      </c>
      <c r="Q23" s="1" t="s">
        <v>2</v>
      </c>
    </row>
    <row r="24" spans="2:17">
      <c r="C24" s="8" t="s">
        <v>29</v>
      </c>
      <c r="D24">
        <v>1756</v>
      </c>
      <c r="E24">
        <v>18</v>
      </c>
      <c r="F24">
        <v>1977</v>
      </c>
      <c r="G24">
        <v>38</v>
      </c>
      <c r="H24" s="3" t="s">
        <v>27</v>
      </c>
      <c r="I24" s="5"/>
      <c r="J24" s="8" t="s">
        <v>29</v>
      </c>
      <c r="K24">
        <f t="shared" si="0"/>
        <v>10.250569476082005</v>
      </c>
      <c r="L24">
        <f t="shared" si="1"/>
        <v>19.221041982802223</v>
      </c>
      <c r="M24" s="3" t="s">
        <v>27</v>
      </c>
      <c r="P24">
        <f>(STDEV(P6:P13))/(SQRT(8))</f>
        <v>0.50589975219120231</v>
      </c>
      <c r="Q24">
        <f>(STDEV(Q6:Q13))/(SQRT(8))</f>
        <v>0.50463944029311791</v>
      </c>
    </row>
    <row r="25" spans="2:17">
      <c r="C25" s="8" t="s">
        <v>30</v>
      </c>
      <c r="D25">
        <v>2321</v>
      </c>
      <c r="E25">
        <v>31</v>
      </c>
      <c r="F25">
        <v>1674</v>
      </c>
      <c r="G25">
        <v>25</v>
      </c>
      <c r="H25" s="3" t="s">
        <v>28</v>
      </c>
      <c r="I25" s="5"/>
      <c r="J25" s="8" t="s">
        <v>30</v>
      </c>
      <c r="K25">
        <f t="shared" si="0"/>
        <v>13.356311934510986</v>
      </c>
      <c r="L25">
        <f t="shared" si="1"/>
        <v>14.934289127837516</v>
      </c>
      <c r="M25" s="3" t="s">
        <v>28</v>
      </c>
      <c r="P25" s="1" t="s">
        <v>3</v>
      </c>
    </row>
    <row r="26" spans="2:17">
      <c r="C26" s="8" t="s">
        <v>31</v>
      </c>
      <c r="D26">
        <v>1551</v>
      </c>
      <c r="E26">
        <v>14</v>
      </c>
      <c r="F26">
        <v>1284</v>
      </c>
      <c r="G26">
        <v>27</v>
      </c>
      <c r="H26" s="3" t="s">
        <v>29</v>
      </c>
      <c r="I26" s="5"/>
      <c r="J26" s="8" t="s">
        <v>31</v>
      </c>
      <c r="K26">
        <f t="shared" si="0"/>
        <v>9.0264345583494521</v>
      </c>
      <c r="L26">
        <f t="shared" si="1"/>
        <v>21.028037383177569</v>
      </c>
      <c r="M26" s="3" t="s">
        <v>29</v>
      </c>
      <c r="P26">
        <f>TTEST(P6:P13,Q6:Q13,2,2)</f>
        <v>2.3545126114865469E-6</v>
      </c>
    </row>
    <row r="27" spans="2:17">
      <c r="C27" s="8" t="s">
        <v>32</v>
      </c>
      <c r="D27">
        <v>1360</v>
      </c>
      <c r="E27">
        <v>13</v>
      </c>
      <c r="F27">
        <v>1468</v>
      </c>
      <c r="G27">
        <v>31</v>
      </c>
      <c r="H27" s="3" t="s">
        <v>30</v>
      </c>
      <c r="I27" s="5"/>
      <c r="J27" s="8" t="s">
        <v>32</v>
      </c>
      <c r="K27">
        <f t="shared" si="0"/>
        <v>9.5588235294117645</v>
      </c>
      <c r="L27">
        <f t="shared" si="1"/>
        <v>21.117166212534059</v>
      </c>
      <c r="M27" s="3" t="s">
        <v>30</v>
      </c>
    </row>
    <row r="28" spans="2:17">
      <c r="B28" s="5"/>
      <c r="C28" s="8" t="s">
        <v>33</v>
      </c>
      <c r="D28">
        <v>1369</v>
      </c>
      <c r="E28">
        <v>24</v>
      </c>
      <c r="F28">
        <v>1740</v>
      </c>
      <c r="G28">
        <v>26</v>
      </c>
      <c r="H28" s="3" t="s">
        <v>31</v>
      </c>
      <c r="I28" s="5"/>
      <c r="J28" s="8" t="s">
        <v>33</v>
      </c>
      <c r="K28">
        <f t="shared" si="0"/>
        <v>17.531044558071585</v>
      </c>
      <c r="L28">
        <f t="shared" si="1"/>
        <v>14.942528735632184</v>
      </c>
      <c r="M28" s="3" t="s">
        <v>31</v>
      </c>
    </row>
    <row r="29" spans="2:17">
      <c r="B29" s="5"/>
      <c r="C29" s="8" t="s">
        <v>34</v>
      </c>
      <c r="D29">
        <v>1668</v>
      </c>
      <c r="E29">
        <v>26</v>
      </c>
      <c r="F29">
        <v>1417</v>
      </c>
      <c r="G29">
        <v>28</v>
      </c>
      <c r="H29" s="3" t="s">
        <v>32</v>
      </c>
      <c r="I29" s="5"/>
      <c r="J29" s="8" t="s">
        <v>34</v>
      </c>
      <c r="K29">
        <f t="shared" si="0"/>
        <v>15.587529976019185</v>
      </c>
      <c r="L29">
        <f t="shared" si="1"/>
        <v>19.760056457304163</v>
      </c>
      <c r="M29" s="3" t="s">
        <v>32</v>
      </c>
    </row>
    <row r="30" spans="2:17">
      <c r="B30" s="5"/>
      <c r="C30" s="8" t="s">
        <v>35</v>
      </c>
      <c r="D30">
        <v>1639</v>
      </c>
      <c r="E30">
        <v>19</v>
      </c>
      <c r="F30">
        <v>1366</v>
      </c>
      <c r="G30">
        <v>25</v>
      </c>
      <c r="H30" s="3" t="s">
        <v>33</v>
      </c>
      <c r="I30" s="5"/>
      <c r="J30" s="8" t="s">
        <v>35</v>
      </c>
      <c r="K30">
        <f t="shared" si="0"/>
        <v>11.592434411226357</v>
      </c>
      <c r="L30">
        <f t="shared" si="1"/>
        <v>18.301610541727669</v>
      </c>
      <c r="M30" s="3" t="s">
        <v>33</v>
      </c>
    </row>
    <row r="31" spans="2:17">
      <c r="B31" s="5"/>
      <c r="C31" s="8" t="s">
        <v>36</v>
      </c>
      <c r="D31">
        <v>1384</v>
      </c>
      <c r="E31">
        <v>18</v>
      </c>
      <c r="F31">
        <v>1282</v>
      </c>
      <c r="G31">
        <v>20</v>
      </c>
      <c r="H31" s="3" t="s">
        <v>34</v>
      </c>
      <c r="I31" s="5"/>
      <c r="J31" s="8" t="s">
        <v>36</v>
      </c>
      <c r="K31">
        <f t="shared" si="0"/>
        <v>13.00578034682081</v>
      </c>
      <c r="L31">
        <f t="shared" si="1"/>
        <v>15.600624024960998</v>
      </c>
      <c r="M31" s="3" t="s">
        <v>34</v>
      </c>
    </row>
    <row r="32" spans="2:17">
      <c r="B32" s="5"/>
      <c r="C32" s="8" t="s">
        <v>37</v>
      </c>
      <c r="D32">
        <v>1689</v>
      </c>
      <c r="E32">
        <v>18</v>
      </c>
      <c r="F32">
        <v>1472</v>
      </c>
      <c r="G32">
        <v>26</v>
      </c>
      <c r="H32" s="3" t="s">
        <v>35</v>
      </c>
      <c r="I32" s="5"/>
      <c r="J32" s="8" t="s">
        <v>37</v>
      </c>
      <c r="K32">
        <f t="shared" si="0"/>
        <v>10.657193605683837</v>
      </c>
      <c r="L32">
        <f t="shared" si="1"/>
        <v>17.663043478260871</v>
      </c>
      <c r="M32" s="3" t="s">
        <v>35</v>
      </c>
    </row>
    <row r="33" spans="2:13">
      <c r="B33" s="5"/>
      <c r="C33" s="8" t="s">
        <v>38</v>
      </c>
      <c r="D33">
        <v>1355</v>
      </c>
      <c r="E33">
        <v>14</v>
      </c>
      <c r="F33">
        <v>1188</v>
      </c>
      <c r="G33">
        <v>11</v>
      </c>
      <c r="H33" s="3" t="s">
        <v>36</v>
      </c>
      <c r="I33" s="5"/>
      <c r="J33" s="8" t="s">
        <v>38</v>
      </c>
      <c r="K33">
        <f t="shared" si="0"/>
        <v>10.332103321033211</v>
      </c>
      <c r="L33">
        <f t="shared" si="1"/>
        <v>9.2592592592592595</v>
      </c>
      <c r="M33" s="3" t="s">
        <v>36</v>
      </c>
    </row>
    <row r="34" spans="2:13">
      <c r="B34" s="5"/>
      <c r="C34" s="8" t="s">
        <v>39</v>
      </c>
      <c r="D34">
        <v>1656</v>
      </c>
      <c r="E34">
        <v>17</v>
      </c>
      <c r="F34">
        <v>1721</v>
      </c>
      <c r="G34">
        <v>30</v>
      </c>
      <c r="H34" s="3" t="s">
        <v>37</v>
      </c>
      <c r="I34" s="5"/>
      <c r="J34" s="8" t="s">
        <v>39</v>
      </c>
      <c r="K34">
        <f t="shared" si="0"/>
        <v>10.265700483091788</v>
      </c>
      <c r="L34">
        <f t="shared" si="1"/>
        <v>17.431725740848343</v>
      </c>
      <c r="M34" s="3" t="s">
        <v>37</v>
      </c>
    </row>
    <row r="35" spans="2:13">
      <c r="B35" s="5"/>
      <c r="C35" s="8" t="s">
        <v>40</v>
      </c>
      <c r="D35">
        <v>2126</v>
      </c>
      <c r="E35">
        <v>22</v>
      </c>
      <c r="F35">
        <v>1615</v>
      </c>
      <c r="G35">
        <v>33</v>
      </c>
      <c r="H35" s="3" t="s">
        <v>38</v>
      </c>
      <c r="I35" s="5"/>
      <c r="J35" s="8" t="s">
        <v>40</v>
      </c>
      <c r="K35">
        <f>E35/(D35/1000)</f>
        <v>10.348071495766698</v>
      </c>
      <c r="L35">
        <f t="shared" si="1"/>
        <v>20.433436532507741</v>
      </c>
      <c r="M35" s="3" t="s">
        <v>38</v>
      </c>
    </row>
    <row r="36" spans="2:13">
      <c r="F36">
        <v>2185</v>
      </c>
      <c r="G36">
        <v>36</v>
      </c>
      <c r="H36" s="3" t="s">
        <v>39</v>
      </c>
      <c r="I36" s="5"/>
      <c r="L36">
        <f t="shared" si="1"/>
        <v>16.475972540045767</v>
      </c>
      <c r="M36" s="3" t="s">
        <v>39</v>
      </c>
    </row>
    <row r="37" spans="2:13">
      <c r="F37">
        <v>1868</v>
      </c>
      <c r="G37">
        <v>29</v>
      </c>
      <c r="H37" s="3" t="s">
        <v>40</v>
      </c>
      <c r="I37" s="5"/>
      <c r="L37">
        <f>G37/(F37/1000)</f>
        <v>15.524625267665952</v>
      </c>
      <c r="M37" s="3" t="s">
        <v>40</v>
      </c>
    </row>
    <row r="38" spans="2:13">
      <c r="H38" s="6"/>
    </row>
    <row r="39" spans="2:13">
      <c r="H39" s="6"/>
    </row>
    <row r="40" spans="2:13">
      <c r="H40" s="6"/>
    </row>
    <row r="41" spans="2:13">
      <c r="H41" s="6"/>
    </row>
    <row r="42" spans="2:13">
      <c r="H42" s="6"/>
    </row>
    <row r="43" spans="2:13">
      <c r="H43" s="6"/>
    </row>
    <row r="44" spans="2:13">
      <c r="H44" s="6"/>
    </row>
    <row r="45" spans="2:13">
      <c r="H45" s="6"/>
    </row>
    <row r="46" spans="2:13">
      <c r="H46" s="6"/>
    </row>
    <row r="47" spans="2:13">
      <c r="H47" s="6"/>
    </row>
    <row r="48" spans="2:13">
      <c r="H48" s="6"/>
    </row>
  </sheetData>
  <mergeCells count="7">
    <mergeCell ref="P20:Q20"/>
    <mergeCell ref="F4:H4"/>
    <mergeCell ref="C4:E4"/>
    <mergeCell ref="J4:M4"/>
    <mergeCell ref="P3:Q3"/>
    <mergeCell ref="P4:Q4"/>
    <mergeCell ref="P19:Q19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R48"/>
  <sheetViews>
    <sheetView workbookViewId="0"/>
  </sheetViews>
  <sheetFormatPr baseColWidth="10" defaultRowHeight="15" x14ac:dyDescent="0"/>
  <cols>
    <col min="3" max="3" width="15.83203125" customWidth="1"/>
    <col min="4" max="4" width="20.83203125" customWidth="1"/>
    <col min="5" max="5" width="8.33203125" customWidth="1"/>
    <col min="6" max="6" width="20.83203125" customWidth="1"/>
    <col min="7" max="7" width="8.33203125" customWidth="1"/>
    <col min="8" max="8" width="15.83203125" customWidth="1"/>
    <col min="10" max="10" width="15.83203125" customWidth="1"/>
    <col min="13" max="13" width="15.83203125" customWidth="1"/>
    <col min="16" max="17" width="13.83203125" customWidth="1"/>
  </cols>
  <sheetData>
    <row r="3" spans="3:18">
      <c r="P3" s="9" t="s">
        <v>59</v>
      </c>
      <c r="Q3" s="9"/>
    </row>
    <row r="4" spans="3:18">
      <c r="C4" s="9" t="s">
        <v>4</v>
      </c>
      <c r="D4" s="9"/>
      <c r="E4" s="9"/>
      <c r="F4" s="9" t="s">
        <v>60</v>
      </c>
      <c r="G4" s="9"/>
      <c r="H4" s="9"/>
      <c r="J4" s="9" t="s">
        <v>58</v>
      </c>
      <c r="K4" s="9"/>
      <c r="L4" s="9"/>
      <c r="M4" s="9"/>
      <c r="P4" s="9" t="s">
        <v>44</v>
      </c>
      <c r="Q4" s="9"/>
    </row>
    <row r="5" spans="3:18">
      <c r="C5" s="1" t="s">
        <v>51</v>
      </c>
      <c r="D5" s="1" t="s">
        <v>56</v>
      </c>
      <c r="E5" s="1" t="s">
        <v>57</v>
      </c>
      <c r="F5" s="1" t="s">
        <v>56</v>
      </c>
      <c r="G5" s="1" t="s">
        <v>57</v>
      </c>
      <c r="H5" s="2" t="s">
        <v>51</v>
      </c>
      <c r="J5" s="2" t="s">
        <v>51</v>
      </c>
      <c r="K5" s="1" t="s">
        <v>4</v>
      </c>
      <c r="L5" s="1" t="s">
        <v>60</v>
      </c>
      <c r="M5" s="2" t="s">
        <v>51</v>
      </c>
      <c r="O5" s="2" t="s">
        <v>42</v>
      </c>
      <c r="P5" s="1" t="s">
        <v>4</v>
      </c>
      <c r="Q5" s="1" t="s">
        <v>60</v>
      </c>
      <c r="R5" s="2" t="s">
        <v>42</v>
      </c>
    </row>
    <row r="6" spans="3:18">
      <c r="C6" s="3" t="s">
        <v>10</v>
      </c>
      <c r="D6">
        <v>2743</v>
      </c>
      <c r="E6">
        <v>113</v>
      </c>
      <c r="F6">
        <v>3330</v>
      </c>
      <c r="G6">
        <v>140</v>
      </c>
      <c r="H6" s="3" t="s">
        <v>10</v>
      </c>
      <c r="J6" s="3" t="s">
        <v>10</v>
      </c>
      <c r="K6">
        <f>E6/(D6/1000)</f>
        <v>41.19577105359096</v>
      </c>
      <c r="L6">
        <f>G6/(F6/1000)</f>
        <v>42.042042042042041</v>
      </c>
      <c r="M6" s="4" t="s">
        <v>10</v>
      </c>
      <c r="O6" s="2">
        <v>1</v>
      </c>
      <c r="P6">
        <f>AVERAGE(K6:K9)</f>
        <v>29.515274493386048</v>
      </c>
      <c r="Q6">
        <f>AVERAGE(L6:L8)</f>
        <v>50.938698475270314</v>
      </c>
      <c r="R6" s="2">
        <v>1</v>
      </c>
    </row>
    <row r="7" spans="3:18">
      <c r="C7" s="3" t="s">
        <v>11</v>
      </c>
      <c r="D7">
        <v>4042</v>
      </c>
      <c r="E7">
        <v>126</v>
      </c>
      <c r="F7">
        <v>3522</v>
      </c>
      <c r="G7">
        <v>209</v>
      </c>
      <c r="H7" s="3" t="s">
        <v>11</v>
      </c>
      <c r="J7" s="3" t="s">
        <v>11</v>
      </c>
      <c r="K7">
        <f t="shared" ref="K7:K27" si="0">E7/(D7/1000)</f>
        <v>31.172686788718458</v>
      </c>
      <c r="L7">
        <f t="shared" ref="L7:L22" si="1">G7/(F7/1000)</f>
        <v>59.341283361726298</v>
      </c>
      <c r="M7" s="4" t="s">
        <v>11</v>
      </c>
      <c r="O7" s="2">
        <v>2</v>
      </c>
      <c r="P7">
        <f>AVERAGE(K10:K15)</f>
        <v>31.439910034846466</v>
      </c>
      <c r="Q7">
        <f>AVERAGE(L9:L13)</f>
        <v>53.598427360005168</v>
      </c>
      <c r="R7" s="2">
        <v>2</v>
      </c>
    </row>
    <row r="8" spans="3:18">
      <c r="C8" s="3" t="s">
        <v>12</v>
      </c>
      <c r="D8">
        <v>5913</v>
      </c>
      <c r="E8">
        <v>131</v>
      </c>
      <c r="F8">
        <v>2722</v>
      </c>
      <c r="G8">
        <v>140</v>
      </c>
      <c r="H8" s="3" t="s">
        <v>12</v>
      </c>
      <c r="J8" s="3" t="s">
        <v>12</v>
      </c>
      <c r="K8">
        <f t="shared" si="0"/>
        <v>22.154574665990189</v>
      </c>
      <c r="L8">
        <f t="shared" si="1"/>
        <v>51.432770022042618</v>
      </c>
      <c r="M8" s="4" t="s">
        <v>12</v>
      </c>
      <c r="O8" s="2">
        <v>3</v>
      </c>
      <c r="P8">
        <f>AVERAGE(K16:K21)</f>
        <v>30.574006022415457</v>
      </c>
      <c r="Q8">
        <f>AVERAGE(L14:L17)</f>
        <v>45.484558057015228</v>
      </c>
      <c r="R8" s="2">
        <v>3</v>
      </c>
    </row>
    <row r="9" spans="3:18">
      <c r="C9" s="3" t="s">
        <v>13</v>
      </c>
      <c r="D9">
        <v>2719</v>
      </c>
      <c r="E9">
        <v>64</v>
      </c>
      <c r="F9">
        <v>4529</v>
      </c>
      <c r="G9">
        <v>185</v>
      </c>
      <c r="H9" s="3" t="s">
        <v>14</v>
      </c>
      <c r="J9" s="3" t="s">
        <v>13</v>
      </c>
      <c r="K9">
        <f t="shared" si="0"/>
        <v>23.538065465244575</v>
      </c>
      <c r="L9">
        <f t="shared" si="1"/>
        <v>40.84786928681828</v>
      </c>
      <c r="M9" s="4" t="s">
        <v>14</v>
      </c>
      <c r="O9" s="2">
        <v>4</v>
      </c>
      <c r="P9">
        <f>AVERAGE(K22:K27)</f>
        <v>39.037428128790289</v>
      </c>
      <c r="Q9">
        <f>AVERAGE(L18:L23)</f>
        <v>48.671934550273569</v>
      </c>
      <c r="R9" s="2">
        <v>4</v>
      </c>
    </row>
    <row r="10" spans="3:18">
      <c r="C10" s="3" t="s">
        <v>14</v>
      </c>
      <c r="D10">
        <v>3948</v>
      </c>
      <c r="E10">
        <v>130</v>
      </c>
      <c r="F10">
        <v>2664</v>
      </c>
      <c r="G10">
        <v>132</v>
      </c>
      <c r="H10" s="3" t="s">
        <v>15</v>
      </c>
      <c r="J10" s="3" t="s">
        <v>14</v>
      </c>
      <c r="K10">
        <f t="shared" si="0"/>
        <v>32.928064842958463</v>
      </c>
      <c r="L10">
        <f t="shared" si="1"/>
        <v>49.549549549549546</v>
      </c>
      <c r="M10" s="4" t="s">
        <v>15</v>
      </c>
    </row>
    <row r="11" spans="3:18">
      <c r="C11" s="3" t="s">
        <v>15</v>
      </c>
      <c r="D11">
        <v>1997</v>
      </c>
      <c r="E11">
        <v>87</v>
      </c>
      <c r="F11">
        <v>1318</v>
      </c>
      <c r="G11">
        <v>106</v>
      </c>
      <c r="H11" s="3" t="s">
        <v>16</v>
      </c>
      <c r="J11" s="3" t="s">
        <v>15</v>
      </c>
      <c r="K11">
        <f t="shared" si="0"/>
        <v>43.565348022033049</v>
      </c>
      <c r="L11">
        <f t="shared" si="1"/>
        <v>80.42488619119878</v>
      </c>
      <c r="M11" s="4" t="s">
        <v>16</v>
      </c>
    </row>
    <row r="12" spans="3:18">
      <c r="C12" s="3" t="s">
        <v>16</v>
      </c>
      <c r="D12">
        <v>4002</v>
      </c>
      <c r="E12">
        <v>106</v>
      </c>
      <c r="F12">
        <v>2883</v>
      </c>
      <c r="G12">
        <v>145</v>
      </c>
      <c r="H12" s="3" t="s">
        <v>17</v>
      </c>
      <c r="J12" s="3" t="s">
        <v>16</v>
      </c>
      <c r="K12">
        <f t="shared" si="0"/>
        <v>26.486756621689157</v>
      </c>
      <c r="L12">
        <f t="shared" si="1"/>
        <v>50.294831772459247</v>
      </c>
      <c r="M12" s="4" t="s">
        <v>17</v>
      </c>
    </row>
    <row r="13" spans="3:18">
      <c r="C13" s="3" t="s">
        <v>17</v>
      </c>
      <c r="D13">
        <v>4254</v>
      </c>
      <c r="E13">
        <v>135</v>
      </c>
      <c r="F13">
        <v>3712</v>
      </c>
      <c r="G13">
        <v>174</v>
      </c>
      <c r="H13" s="3" t="s">
        <v>48</v>
      </c>
      <c r="J13" s="3" t="s">
        <v>17</v>
      </c>
      <c r="K13">
        <f t="shared" si="0"/>
        <v>31.734837799717916</v>
      </c>
      <c r="L13">
        <f t="shared" si="1"/>
        <v>46.875</v>
      </c>
      <c r="M13" s="4" t="s">
        <v>48</v>
      </c>
    </row>
    <row r="14" spans="3:18">
      <c r="C14" s="3" t="s">
        <v>48</v>
      </c>
      <c r="D14">
        <v>4191</v>
      </c>
      <c r="E14">
        <v>98</v>
      </c>
      <c r="F14">
        <v>4088</v>
      </c>
      <c r="G14">
        <v>182</v>
      </c>
      <c r="H14" s="3" t="s">
        <v>18</v>
      </c>
      <c r="J14" s="3" t="s">
        <v>48</v>
      </c>
      <c r="K14">
        <f t="shared" si="0"/>
        <v>23.383440706275351</v>
      </c>
      <c r="L14">
        <f t="shared" si="1"/>
        <v>44.520547945205479</v>
      </c>
      <c r="M14" s="4" t="s">
        <v>18</v>
      </c>
    </row>
    <row r="15" spans="3:18">
      <c r="C15" s="3" t="s">
        <v>52</v>
      </c>
      <c r="D15">
        <v>4584</v>
      </c>
      <c r="E15">
        <v>140</v>
      </c>
      <c r="F15">
        <v>3627</v>
      </c>
      <c r="G15">
        <v>187</v>
      </c>
      <c r="H15" s="3" t="s">
        <v>19</v>
      </c>
      <c r="J15" s="3" t="s">
        <v>52</v>
      </c>
      <c r="K15">
        <f t="shared" si="0"/>
        <v>30.541012216404891</v>
      </c>
      <c r="L15">
        <f t="shared" si="1"/>
        <v>51.557761235180593</v>
      </c>
      <c r="M15" s="4" t="s">
        <v>19</v>
      </c>
    </row>
    <row r="16" spans="3:18">
      <c r="C16" s="3" t="s">
        <v>18</v>
      </c>
      <c r="D16">
        <v>5154</v>
      </c>
      <c r="E16">
        <v>122</v>
      </c>
      <c r="F16">
        <v>4088</v>
      </c>
      <c r="G16">
        <v>214</v>
      </c>
      <c r="H16" s="3" t="s">
        <v>20</v>
      </c>
      <c r="J16" s="3" t="s">
        <v>18</v>
      </c>
      <c r="K16">
        <f t="shared" si="0"/>
        <v>23.670935195964301</v>
      </c>
      <c r="L16">
        <f t="shared" si="1"/>
        <v>52.348336594911935</v>
      </c>
      <c r="M16" s="4" t="s">
        <v>20</v>
      </c>
    </row>
    <row r="17" spans="3:17">
      <c r="C17" s="3" t="s">
        <v>19</v>
      </c>
      <c r="D17">
        <v>3348</v>
      </c>
      <c r="E17">
        <v>84</v>
      </c>
      <c r="F17">
        <v>2805</v>
      </c>
      <c r="G17">
        <v>94</v>
      </c>
      <c r="H17" s="3" t="s">
        <v>21</v>
      </c>
      <c r="J17" s="3" t="s">
        <v>19</v>
      </c>
      <c r="K17">
        <f t="shared" si="0"/>
        <v>25.089605734767026</v>
      </c>
      <c r="L17">
        <f t="shared" si="1"/>
        <v>33.51158645276292</v>
      </c>
      <c r="M17" s="4" t="s">
        <v>21</v>
      </c>
    </row>
    <row r="18" spans="3:17">
      <c r="C18" s="3" t="s">
        <v>20</v>
      </c>
      <c r="D18">
        <v>3108</v>
      </c>
      <c r="E18">
        <v>104</v>
      </c>
      <c r="F18">
        <v>3400</v>
      </c>
      <c r="G18">
        <v>140</v>
      </c>
      <c r="H18" s="3" t="s">
        <v>22</v>
      </c>
      <c r="J18" s="3" t="s">
        <v>20</v>
      </c>
      <c r="K18">
        <f t="shared" si="0"/>
        <v>33.46203346203346</v>
      </c>
      <c r="L18">
        <f t="shared" si="1"/>
        <v>41.176470588235297</v>
      </c>
      <c r="M18" s="4" t="s">
        <v>22</v>
      </c>
    </row>
    <row r="19" spans="3:17">
      <c r="C19" s="3" t="s">
        <v>21</v>
      </c>
      <c r="D19">
        <v>5564</v>
      </c>
      <c r="E19">
        <v>159</v>
      </c>
      <c r="F19">
        <v>3360</v>
      </c>
      <c r="G19">
        <v>163</v>
      </c>
      <c r="H19" s="3" t="s">
        <v>23</v>
      </c>
      <c r="J19" s="3" t="s">
        <v>21</v>
      </c>
      <c r="K19">
        <f t="shared" si="0"/>
        <v>28.576563623292596</v>
      </c>
      <c r="L19">
        <f t="shared" si="1"/>
        <v>48.511904761904766</v>
      </c>
      <c r="M19" s="4" t="s">
        <v>23</v>
      </c>
      <c r="P19" s="9" t="s">
        <v>59</v>
      </c>
      <c r="Q19" s="9"/>
    </row>
    <row r="20" spans="3:17">
      <c r="C20" s="3" t="s">
        <v>49</v>
      </c>
      <c r="D20">
        <v>3803</v>
      </c>
      <c r="E20">
        <v>165</v>
      </c>
      <c r="F20">
        <v>2694</v>
      </c>
      <c r="G20">
        <v>166</v>
      </c>
      <c r="H20" s="3" t="s">
        <v>24</v>
      </c>
      <c r="J20" s="3" t="s">
        <v>49</v>
      </c>
      <c r="K20">
        <f t="shared" si="0"/>
        <v>43.38679989481988</v>
      </c>
      <c r="L20">
        <f t="shared" si="1"/>
        <v>61.618411284335565</v>
      </c>
      <c r="M20" s="4" t="s">
        <v>24</v>
      </c>
      <c r="P20" s="9" t="s">
        <v>43</v>
      </c>
      <c r="Q20" s="9"/>
    </row>
    <row r="21" spans="3:17">
      <c r="C21" s="3" t="s">
        <v>53</v>
      </c>
      <c r="D21">
        <v>2871</v>
      </c>
      <c r="E21">
        <v>84</v>
      </c>
      <c r="F21">
        <v>3412</v>
      </c>
      <c r="G21">
        <v>134</v>
      </c>
      <c r="H21" s="3" t="s">
        <v>54</v>
      </c>
      <c r="J21" s="3" t="s">
        <v>53</v>
      </c>
      <c r="K21">
        <f t="shared" si="0"/>
        <v>29.258098223615466</v>
      </c>
      <c r="L21">
        <f t="shared" si="1"/>
        <v>39.273153575615474</v>
      </c>
      <c r="M21" s="4" t="s">
        <v>54</v>
      </c>
      <c r="P21" s="1" t="s">
        <v>4</v>
      </c>
      <c r="Q21" s="1" t="s">
        <v>60</v>
      </c>
    </row>
    <row r="22" spans="3:17">
      <c r="C22" s="3" t="s">
        <v>22</v>
      </c>
      <c r="D22">
        <v>4112</v>
      </c>
      <c r="E22">
        <v>77</v>
      </c>
      <c r="F22">
        <v>1981</v>
      </c>
      <c r="G22">
        <v>90</v>
      </c>
      <c r="H22" s="3" t="s">
        <v>55</v>
      </c>
      <c r="J22" s="3" t="s">
        <v>22</v>
      </c>
      <c r="K22">
        <f t="shared" si="0"/>
        <v>18.725680933852139</v>
      </c>
      <c r="L22">
        <f t="shared" si="1"/>
        <v>45.431600201918222</v>
      </c>
      <c r="M22" s="4" t="s">
        <v>55</v>
      </c>
      <c r="P22">
        <f>AVERAGE(P6:P9)</f>
        <v>32.641654669859562</v>
      </c>
      <c r="Q22">
        <f>AVERAGE(Q6:Q9)</f>
        <v>49.673404610641064</v>
      </c>
    </row>
    <row r="23" spans="3:17">
      <c r="C23" s="3" t="s">
        <v>23</v>
      </c>
      <c r="D23">
        <v>3092</v>
      </c>
      <c r="E23">
        <v>131</v>
      </c>
      <c r="F23">
        <v>3588</v>
      </c>
      <c r="G23">
        <v>201</v>
      </c>
      <c r="H23" s="3" t="s">
        <v>61</v>
      </c>
      <c r="J23" s="3" t="s">
        <v>23</v>
      </c>
      <c r="K23">
        <f t="shared" si="0"/>
        <v>42.367399741267789</v>
      </c>
      <c r="L23">
        <f>G23/(F23/1000)</f>
        <v>56.020066889632105</v>
      </c>
      <c r="M23" s="4" t="s">
        <v>61</v>
      </c>
      <c r="P23" s="1" t="s">
        <v>2</v>
      </c>
      <c r="Q23" s="1" t="s">
        <v>2</v>
      </c>
    </row>
    <row r="24" spans="3:17">
      <c r="C24" s="3" t="s">
        <v>24</v>
      </c>
      <c r="D24">
        <v>2857</v>
      </c>
      <c r="E24">
        <v>115</v>
      </c>
      <c r="J24" s="3" t="s">
        <v>24</v>
      </c>
      <c r="K24">
        <f t="shared" si="0"/>
        <v>40.252012600630032</v>
      </c>
      <c r="M24" s="3"/>
      <c r="P24">
        <f>(STDEV(P6:P9))/(SQRT(4))</f>
        <v>2.1679393488377778</v>
      </c>
      <c r="Q24">
        <f>(STDEV(Q6:Q9))/(SQRT(4))</f>
        <v>1.7213403178562554</v>
      </c>
    </row>
    <row r="25" spans="3:17">
      <c r="C25" s="3" t="s">
        <v>54</v>
      </c>
      <c r="D25">
        <v>4442</v>
      </c>
      <c r="E25">
        <v>120</v>
      </c>
      <c r="J25" s="3" t="s">
        <v>54</v>
      </c>
      <c r="K25">
        <f t="shared" si="0"/>
        <v>27.014858171994597</v>
      </c>
      <c r="M25" s="3"/>
      <c r="P25" s="1" t="s">
        <v>3</v>
      </c>
    </row>
    <row r="26" spans="3:17">
      <c r="C26" s="3" t="s">
        <v>55</v>
      </c>
      <c r="D26">
        <v>1527</v>
      </c>
      <c r="E26">
        <v>108</v>
      </c>
      <c r="J26" s="3" t="s">
        <v>55</v>
      </c>
      <c r="K26">
        <f t="shared" si="0"/>
        <v>70.726915520628694</v>
      </c>
      <c r="M26" s="3"/>
      <c r="P26">
        <f>TTEST(P6:P9,Q6:Q9,2,2)</f>
        <v>8.4508535848770998E-4</v>
      </c>
    </row>
    <row r="27" spans="3:17">
      <c r="C27" s="3" t="s">
        <v>61</v>
      </c>
      <c r="D27">
        <v>3159</v>
      </c>
      <c r="E27">
        <v>111</v>
      </c>
      <c r="J27" s="3" t="s">
        <v>61</v>
      </c>
      <c r="K27">
        <f t="shared" si="0"/>
        <v>35.137701804368476</v>
      </c>
      <c r="M27" s="3"/>
    </row>
    <row r="28" spans="3:17">
      <c r="C28" s="3"/>
      <c r="H28" s="3"/>
      <c r="J28" s="3"/>
      <c r="M28" s="3"/>
    </row>
    <row r="29" spans="3:17">
      <c r="C29" s="3"/>
      <c r="H29" s="3"/>
      <c r="J29" s="3"/>
      <c r="M29" s="3"/>
    </row>
    <row r="30" spans="3:17">
      <c r="C30" s="3"/>
      <c r="H30" s="3"/>
      <c r="J30" s="3"/>
      <c r="M30" s="3"/>
    </row>
    <row r="31" spans="3:17">
      <c r="C31" s="3"/>
      <c r="H31" s="3"/>
      <c r="J31" s="3"/>
      <c r="M31" s="3"/>
    </row>
    <row r="32" spans="3:17">
      <c r="C32" s="3"/>
      <c r="H32" s="3"/>
      <c r="J32" s="3"/>
      <c r="M32" s="3"/>
    </row>
    <row r="33" spans="3:13">
      <c r="C33" s="3"/>
      <c r="H33" s="3"/>
      <c r="J33" s="3"/>
      <c r="M33" s="3"/>
    </row>
    <row r="34" spans="3:13">
      <c r="C34" s="3"/>
      <c r="H34" s="3"/>
      <c r="J34" s="3"/>
      <c r="M34" s="3"/>
    </row>
    <row r="35" spans="3:13">
      <c r="C35" s="3"/>
      <c r="H35" s="3"/>
      <c r="J35" s="3"/>
      <c r="M35" s="3"/>
    </row>
    <row r="36" spans="3:13">
      <c r="C36" s="3"/>
      <c r="H36" s="3"/>
      <c r="J36" s="3"/>
      <c r="M36" s="3"/>
    </row>
    <row r="37" spans="3:13">
      <c r="C37" s="3"/>
      <c r="H37" s="3"/>
      <c r="J37" s="3"/>
      <c r="M37" s="3"/>
    </row>
    <row r="38" spans="3:13">
      <c r="C38" s="5"/>
      <c r="H38" s="3"/>
      <c r="M38" s="3"/>
    </row>
    <row r="39" spans="3:13">
      <c r="C39" s="5"/>
      <c r="H39" s="3"/>
      <c r="M39" s="3"/>
    </row>
    <row r="40" spans="3:13">
      <c r="C40" s="5"/>
      <c r="H40" s="3"/>
      <c r="M40" s="3"/>
    </row>
    <row r="41" spans="3:13">
      <c r="C41" s="5"/>
      <c r="H41" s="3"/>
      <c r="M41" s="3"/>
    </row>
    <row r="42" spans="3:13">
      <c r="C42" s="5"/>
      <c r="H42" s="3"/>
      <c r="M42" s="3"/>
    </row>
    <row r="43" spans="3:13">
      <c r="C43" s="5"/>
      <c r="H43" s="3"/>
      <c r="M43" s="3"/>
    </row>
    <row r="44" spans="3:13">
      <c r="C44" s="5"/>
      <c r="H44" s="3"/>
      <c r="M44" s="3"/>
    </row>
    <row r="45" spans="3:13">
      <c r="C45" s="5"/>
      <c r="H45" s="3"/>
      <c r="M45" s="3"/>
    </row>
    <row r="46" spans="3:13">
      <c r="C46" s="5"/>
      <c r="F46" s="5"/>
      <c r="H46" s="3"/>
      <c r="L46" s="7"/>
      <c r="M46" s="3"/>
    </row>
    <row r="47" spans="3:13">
      <c r="H47" s="6"/>
    </row>
    <row r="48" spans="3:13">
      <c r="H48" s="6"/>
    </row>
  </sheetData>
  <mergeCells count="7">
    <mergeCell ref="P20:Q20"/>
    <mergeCell ref="P3:Q3"/>
    <mergeCell ref="C4:E4"/>
    <mergeCell ref="F4:H4"/>
    <mergeCell ref="J4:M4"/>
    <mergeCell ref="P4:Q4"/>
    <mergeCell ref="P19:Q19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Panel L</vt:lpstr>
      <vt:lpstr>Panel M</vt:lpstr>
      <vt:lpstr>Panel N</vt:lpstr>
      <vt:lpstr>Panel 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Kasmir Ramo</dc:creator>
  <cp:lastModifiedBy>Kasmir Ramo</cp:lastModifiedBy>
  <dcterms:created xsi:type="dcterms:W3CDTF">2016-07-23T17:38:39Z</dcterms:created>
  <dcterms:modified xsi:type="dcterms:W3CDTF">2016-07-24T13:13:56Z</dcterms:modified>
</cp:coreProperties>
</file>