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915"/>
  <workbookPr showInkAnnotation="0" autoCompressPictures="0"/>
  <bookViews>
    <workbookView xWindow="0" yWindow="0" windowWidth="25600" windowHeight="16580" tabRatio="500" activeTab="1"/>
  </bookViews>
  <sheets>
    <sheet name="Data_summary" sheetId="2" r:id="rId1"/>
    <sheet name="Analysis_summary#2" sheetId="3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9" i="3" l="1"/>
  <c r="F11" i="3"/>
  <c r="F13" i="3"/>
  <c r="F27" i="3"/>
  <c r="E9" i="3"/>
  <c r="E11" i="3"/>
  <c r="E13" i="3"/>
  <c r="E27" i="3"/>
  <c r="D9" i="3"/>
  <c r="D11" i="3"/>
  <c r="D13" i="3"/>
  <c r="D27" i="3"/>
  <c r="C9" i="3"/>
  <c r="C11" i="3"/>
  <c r="C13" i="3"/>
  <c r="C27" i="3"/>
  <c r="B9" i="3"/>
  <c r="B11" i="3"/>
  <c r="B13" i="3"/>
  <c r="B27" i="3"/>
  <c r="F10" i="3"/>
  <c r="F12" i="3"/>
  <c r="F16" i="3"/>
  <c r="F21" i="3"/>
  <c r="F23" i="3"/>
  <c r="E10" i="3"/>
  <c r="E12" i="3"/>
  <c r="E16" i="3"/>
  <c r="E21" i="3"/>
  <c r="E23" i="3"/>
  <c r="D10" i="3"/>
  <c r="D12" i="3"/>
  <c r="D16" i="3"/>
  <c r="D21" i="3"/>
  <c r="D23" i="3"/>
  <c r="C10" i="3"/>
  <c r="C12" i="3"/>
  <c r="C16" i="3"/>
  <c r="C21" i="3"/>
  <c r="C23" i="3"/>
  <c r="B10" i="3"/>
  <c r="B12" i="3"/>
  <c r="B16" i="3"/>
  <c r="B21" i="3"/>
  <c r="B23" i="3"/>
  <c r="F22" i="3"/>
  <c r="E22" i="3"/>
  <c r="D22" i="3"/>
  <c r="C22" i="3"/>
  <c r="B22" i="3"/>
  <c r="F18" i="3"/>
  <c r="E18" i="3"/>
  <c r="D18" i="3"/>
  <c r="C18" i="3"/>
  <c r="B18" i="3"/>
  <c r="F14" i="3"/>
  <c r="E14" i="3"/>
  <c r="D14" i="3"/>
  <c r="C14" i="3"/>
  <c r="B14" i="3"/>
  <c r="F3" i="3"/>
  <c r="E3" i="3"/>
  <c r="D3" i="3"/>
  <c r="C3" i="3"/>
  <c r="B3" i="3"/>
</calcChain>
</file>

<file path=xl/sharedStrings.xml><?xml version="1.0" encoding="utf-8"?>
<sst xmlns="http://schemas.openxmlformats.org/spreadsheetml/2006/main" count="66" uniqueCount="53">
  <si>
    <t>LOK/CERMAD</t>
  </si>
  <si>
    <t>LOK/Ezrin</t>
  </si>
  <si>
    <t>LOK/Ezrin+PIP2</t>
  </si>
  <si>
    <t>LOK1-348/CERMAD</t>
  </si>
  <si>
    <t>LOK1-348/Ezrin+PIP2</t>
  </si>
  <si>
    <t>Michaelis-Menten</t>
  </si>
  <si>
    <t>Ambiguous</t>
  </si>
  <si>
    <t>Best-fit values</t>
  </si>
  <si>
    <t>Vmax</t>
  </si>
  <si>
    <t>Km</t>
  </si>
  <si>
    <t>(Very wide)</t>
  </si>
  <si>
    <t>370,3 to 1194</t>
  </si>
  <si>
    <t>114,2 to 238,2</t>
  </si>
  <si>
    <t>Goodness of Fit</t>
  </si>
  <si>
    <t>Degrees of Freedom</t>
  </si>
  <si>
    <t>R square</t>
  </si>
  <si>
    <t>Absolute Sum of Squares</t>
  </si>
  <si>
    <t>Constraints</t>
  </si>
  <si>
    <t>Number of points</t>
  </si>
  <si>
    <t>LOK/ezrin-CTD</t>
  </si>
  <si>
    <t>LOK1-348/ezrin-CTD</t>
  </si>
  <si>
    <t>Ezryme concentration, Et (µM)</t>
  </si>
  <si>
    <t>Reaction volume (L)</t>
  </si>
  <si>
    <t>Ezryme Et (pmole)</t>
  </si>
  <si>
    <t>Vmax (cpm)</t>
  </si>
  <si>
    <t>cpm/pmole</t>
  </si>
  <si>
    <t>Vmax (pmole (32P))</t>
  </si>
  <si>
    <t>Reaction time (15*60 s)</t>
  </si>
  <si>
    <t>Reaction time (15 min)</t>
  </si>
  <si>
    <t>Vmax (pmole (32P))/s</t>
  </si>
  <si>
    <t>Vmax (pmole (32P))/min</t>
  </si>
  <si>
    <t>Vmax (µM (32P))/s</t>
  </si>
  <si>
    <t xml:space="preserve">Inverting Vmax to kcat Y =&gt; kcat=Vmax/Et </t>
  </si>
  <si>
    <t>kcat (1/s)</t>
  </si>
  <si>
    <t>kcat (1/min)</t>
  </si>
  <si>
    <t>Reciprocal of kcat (s)</t>
  </si>
  <si>
    <t>Reciprocal of kcat (min)</t>
  </si>
  <si>
    <t>Km (µM)</t>
  </si>
  <si>
    <t>Catalytic efficiency: kcat (1/s)/Km (µM) = 1/(µM*s)</t>
  </si>
  <si>
    <t>Catalytic efficiency: kcat (1/min)/Km (µM) = 1/(µM*min) (kcat from GraphPad prism)</t>
  </si>
  <si>
    <t>Catalytic efficiency: kcat (1/s)/Km (µM) = 1/(M*s)</t>
  </si>
  <si>
    <t>Std, Error</t>
  </si>
  <si>
    <t>~ 275,5</t>
  </si>
  <si>
    <t>95% Confidence Intervals</t>
  </si>
  <si>
    <t>31956 to 40626</t>
  </si>
  <si>
    <t>4648 to 9810</t>
  </si>
  <si>
    <t>9081 to 12817</t>
  </si>
  <si>
    <t>1510 to 2056</t>
  </si>
  <si>
    <t>158,3 to 269,1</t>
  </si>
  <si>
    <t>2,066 to 8,839</t>
  </si>
  <si>
    <t>Sy,x</t>
  </si>
  <si>
    <t>Km &gt; 0,0</t>
  </si>
  <si>
    <t>Analyzed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</si>
</sst>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name val="Arial"/>
    </font>
    <font>
      <sz val="11"/>
      <name val="Arial"/>
    </font>
    <font>
      <b/>
      <sz val="11"/>
      <name val="Arial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1" xfId="0" applyFont="1" applyBorder="1"/>
    <xf numFmtId="0" fontId="4" fillId="0" borderId="1" xfId="0" applyFont="1" applyFill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4" fillId="0" borderId="2" xfId="0" applyFont="1" applyBorder="1"/>
    <xf numFmtId="0" fontId="3" fillId="6" borderId="4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5" xfId="0" applyFont="1" applyFill="1" applyBorder="1"/>
    <xf numFmtId="0" fontId="4" fillId="6" borderId="5" xfId="0" applyFont="1" applyFill="1" applyBorder="1"/>
    <xf numFmtId="0" fontId="3" fillId="5" borderId="4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2" fillId="5" borderId="5" xfId="0" applyFont="1" applyFill="1" applyBorder="1"/>
    <xf numFmtId="0" fontId="4" fillId="5" borderId="5" xfId="0" applyFont="1" applyFill="1" applyBorder="1"/>
    <xf numFmtId="0" fontId="3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5" xfId="0" applyFont="1" applyFill="1" applyBorder="1"/>
    <xf numFmtId="0" fontId="4" fillId="2" borderId="5" xfId="0" applyFont="1" applyFill="1" applyBorder="1"/>
    <xf numFmtId="0" fontId="3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5" xfId="0" applyFont="1" applyFill="1" applyBorder="1"/>
    <xf numFmtId="0" fontId="4" fillId="4" borderId="5" xfId="0" applyFont="1" applyFill="1" applyBorder="1"/>
    <xf numFmtId="0" fontId="4" fillId="0" borderId="3" xfId="0" applyFont="1" applyBorder="1"/>
    <xf numFmtId="0" fontId="4" fillId="0" borderId="3" xfId="0" applyFont="1" applyFill="1" applyBorder="1"/>
    <xf numFmtId="0" fontId="0" fillId="0" borderId="3" xfId="0" applyFill="1" applyBorder="1"/>
    <xf numFmtId="0" fontId="3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5" xfId="0" applyFont="1" applyFill="1" applyBorder="1"/>
    <xf numFmtId="0" fontId="4" fillId="3" borderId="5" xfId="0" applyFont="1" applyFill="1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"/>
  <sheetViews>
    <sheetView workbookViewId="0">
      <selection sqref="A1:AJ10"/>
    </sheetView>
  </sheetViews>
  <sheetFormatPr baseColWidth="10" defaultRowHeight="15" x14ac:dyDescent="0"/>
  <sheetData>
    <row r="1" spans="1:36">
      <c r="A1" s="2"/>
      <c r="B1" s="33" t="s">
        <v>0</v>
      </c>
      <c r="C1" s="33"/>
      <c r="D1" s="33"/>
      <c r="E1" s="33"/>
      <c r="F1" s="33"/>
      <c r="G1" s="33"/>
      <c r="H1" s="33"/>
      <c r="I1" s="33" t="s">
        <v>1</v>
      </c>
      <c r="J1" s="33"/>
      <c r="K1" s="33"/>
      <c r="L1" s="33"/>
      <c r="M1" s="33"/>
      <c r="N1" s="33"/>
      <c r="O1" s="33"/>
      <c r="P1" s="33" t="s">
        <v>2</v>
      </c>
      <c r="Q1" s="33"/>
      <c r="R1" s="33"/>
      <c r="S1" s="33"/>
      <c r="T1" s="33"/>
      <c r="U1" s="33"/>
      <c r="V1" s="33"/>
      <c r="W1" s="33" t="s">
        <v>3</v>
      </c>
      <c r="X1" s="33"/>
      <c r="Y1" s="33"/>
      <c r="Z1" s="33"/>
      <c r="AA1" s="33"/>
      <c r="AB1" s="33"/>
      <c r="AC1" s="33"/>
      <c r="AD1" s="33" t="s">
        <v>4</v>
      </c>
      <c r="AE1" s="33"/>
      <c r="AF1" s="33"/>
      <c r="AG1" s="33"/>
      <c r="AH1" s="33"/>
      <c r="AI1" s="33"/>
      <c r="AJ1" s="33"/>
    </row>
    <row r="2" spans="1:36">
      <c r="A2" s="1">
        <v>0</v>
      </c>
      <c r="B2" s="1">
        <v>0</v>
      </c>
      <c r="C2" s="1">
        <v>0</v>
      </c>
      <c r="D2" s="1">
        <v>0</v>
      </c>
      <c r="E2" s="1"/>
      <c r="F2" s="1"/>
      <c r="G2" s="1"/>
      <c r="H2" s="1"/>
      <c r="I2" s="1">
        <v>0</v>
      </c>
      <c r="J2" s="1">
        <v>0</v>
      </c>
      <c r="K2" s="1">
        <v>0</v>
      </c>
      <c r="L2" s="1"/>
      <c r="M2" s="1"/>
      <c r="N2" s="1"/>
      <c r="O2" s="1"/>
      <c r="P2" s="1">
        <v>0</v>
      </c>
      <c r="Q2" s="1">
        <v>0</v>
      </c>
      <c r="R2" s="1">
        <v>0</v>
      </c>
      <c r="S2" s="1"/>
      <c r="T2" s="1"/>
      <c r="U2" s="1"/>
      <c r="V2" s="1"/>
      <c r="W2" s="1">
        <v>0</v>
      </c>
      <c r="X2" s="1">
        <v>0</v>
      </c>
      <c r="Y2" s="1">
        <v>0</v>
      </c>
      <c r="Z2" s="1"/>
      <c r="AA2" s="1"/>
      <c r="AB2" s="1"/>
      <c r="AC2" s="1"/>
      <c r="AD2" s="1">
        <v>0</v>
      </c>
      <c r="AE2" s="1">
        <v>0</v>
      </c>
      <c r="AF2" s="1">
        <v>0</v>
      </c>
      <c r="AG2" s="1"/>
      <c r="AH2" s="1"/>
      <c r="AI2" s="1"/>
      <c r="AJ2" s="1"/>
    </row>
    <row r="3" spans="1:36">
      <c r="A3" s="1">
        <v>5</v>
      </c>
      <c r="B3" s="1">
        <v>1.0658920000000001E-2</v>
      </c>
      <c r="C3" s="1">
        <v>4.4852709999999997E-2</v>
      </c>
      <c r="D3" s="1">
        <v>1.7992250000000001E-2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>
        <v>0.3433023</v>
      </c>
      <c r="Q3" s="1">
        <v>0.28403879999999998</v>
      </c>
      <c r="R3" s="1">
        <v>0.4449457</v>
      </c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>
      <c r="A4" s="1">
        <v>10</v>
      </c>
      <c r="B4" s="1">
        <v>1.4240310000000001E-2</v>
      </c>
      <c r="C4" s="1">
        <v>2.6604650000000001E-2</v>
      </c>
      <c r="D4" s="1">
        <v>3.3170539999999998E-2</v>
      </c>
      <c r="E4" s="1"/>
      <c r="F4" s="1"/>
      <c r="G4" s="1"/>
      <c r="H4" s="1"/>
      <c r="I4" s="1">
        <v>1.821706E-2</v>
      </c>
      <c r="J4" s="1">
        <v>1.2713179999999999E-2</v>
      </c>
      <c r="K4" s="1">
        <v>1.48062E-2</v>
      </c>
      <c r="L4" s="1"/>
      <c r="M4" s="1"/>
      <c r="N4" s="1"/>
      <c r="O4" s="1"/>
      <c r="P4" s="1">
        <v>0.60175970000000001</v>
      </c>
      <c r="Q4" s="1">
        <v>0.44366660000000002</v>
      </c>
      <c r="R4" s="1">
        <v>0.70408530000000003</v>
      </c>
      <c r="S4" s="1"/>
      <c r="T4" s="1"/>
      <c r="U4" s="1"/>
      <c r="V4" s="1"/>
      <c r="W4" s="1">
        <v>5.8139530000000002E-3</v>
      </c>
      <c r="X4" s="1">
        <v>1.9379849999999999E-3</v>
      </c>
      <c r="Y4" s="1">
        <v>3.7984500000000001E-3</v>
      </c>
      <c r="Z4" s="1"/>
      <c r="AA4" s="1"/>
      <c r="AB4" s="1"/>
      <c r="AC4" s="1"/>
      <c r="AD4" s="1">
        <v>1.2558140000000001E-2</v>
      </c>
      <c r="AE4" s="1">
        <v>4.5736429999999996E-3</v>
      </c>
      <c r="AF4" s="1">
        <v>1.317829E-3</v>
      </c>
      <c r="AG4" s="1"/>
      <c r="AH4" s="1"/>
      <c r="AI4" s="1"/>
      <c r="AJ4" s="1"/>
    </row>
    <row r="5" spans="1:36">
      <c r="A5" s="1">
        <v>20</v>
      </c>
      <c r="B5" s="1">
        <v>8.4589139999999993E-2</v>
      </c>
      <c r="C5" s="1">
        <v>6.3100779999999995E-2</v>
      </c>
      <c r="D5" s="1">
        <v>4.5705429999999998E-2</v>
      </c>
      <c r="E5" s="1"/>
      <c r="F5" s="1"/>
      <c r="G5" s="1"/>
      <c r="H5" s="1"/>
      <c r="I5" s="1">
        <v>2.2093020000000001E-2</v>
      </c>
      <c r="J5" s="1">
        <v>1.829457E-2</v>
      </c>
      <c r="K5" s="1">
        <v>1.4341090000000001E-2</v>
      </c>
      <c r="L5" s="1"/>
      <c r="M5" s="1"/>
      <c r="N5" s="1"/>
      <c r="O5" s="1"/>
      <c r="P5" s="1">
        <v>0.73802319999999999</v>
      </c>
      <c r="Q5" s="1">
        <v>0.67296120000000004</v>
      </c>
      <c r="R5" s="1">
        <v>0.76096129999999995</v>
      </c>
      <c r="S5" s="1"/>
      <c r="T5" s="1"/>
      <c r="U5" s="1"/>
      <c r="V5" s="1"/>
      <c r="W5" s="1">
        <v>7.131783E-3</v>
      </c>
      <c r="X5" s="1">
        <v>2.7906979999999999E-3</v>
      </c>
      <c r="Y5" s="1">
        <v>1.4573640000000001E-2</v>
      </c>
      <c r="Z5" s="1"/>
      <c r="AA5" s="1"/>
      <c r="AB5" s="1"/>
      <c r="AC5" s="1"/>
      <c r="AD5" s="1">
        <v>1.6356590000000001E-2</v>
      </c>
      <c r="AE5" s="1">
        <v>2.7131780000000001E-3</v>
      </c>
      <c r="AF5" s="1">
        <v>2.4806199999999998E-3</v>
      </c>
      <c r="AG5" s="1"/>
      <c r="AH5" s="1"/>
      <c r="AI5" s="1"/>
      <c r="AJ5" s="1"/>
    </row>
    <row r="6" spans="1:36">
      <c r="A6" s="1">
        <v>40</v>
      </c>
      <c r="B6" s="1">
        <v>0.2321085</v>
      </c>
      <c r="C6" s="1">
        <v>0.28855809999999998</v>
      </c>
      <c r="D6" s="1">
        <v>0.24489920000000001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>
        <v>0.66937990000000003</v>
      </c>
      <c r="Q6" s="1">
        <v>0.69180609999999998</v>
      </c>
      <c r="R6" s="1">
        <v>0.73128680000000001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>
      <c r="A7" s="1">
        <v>50</v>
      </c>
      <c r="B7" s="1">
        <v>0.3394974</v>
      </c>
      <c r="C7" s="1">
        <v>0.42206440000000001</v>
      </c>
      <c r="D7" s="1">
        <v>0.35820590000000002</v>
      </c>
      <c r="E7" s="1"/>
      <c r="F7" s="1"/>
      <c r="G7" s="1"/>
      <c r="H7" s="1"/>
      <c r="I7" s="1">
        <v>2.5813949999999999E-2</v>
      </c>
      <c r="J7" s="1">
        <v>3.7209310000000002E-2</v>
      </c>
      <c r="K7" s="1">
        <v>2.7906980000000001E-2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>
        <v>3.0155040000000001E-2</v>
      </c>
      <c r="X7" s="1">
        <v>1.5968989999999999E-2</v>
      </c>
      <c r="Y7" s="1">
        <v>3.1627910000000002E-2</v>
      </c>
      <c r="Z7" s="1"/>
      <c r="AA7" s="1"/>
      <c r="AB7" s="1"/>
      <c r="AC7" s="1"/>
      <c r="AD7" s="1">
        <v>2.4573640000000001E-2</v>
      </c>
      <c r="AE7" s="1">
        <v>3.0232560000000002E-3</v>
      </c>
      <c r="AF7" s="1">
        <v>1.0310079999999999E-2</v>
      </c>
      <c r="AG7" s="1"/>
      <c r="AH7" s="1"/>
      <c r="AI7" s="1"/>
      <c r="AJ7" s="1"/>
    </row>
    <row r="8" spans="1:36">
      <c r="A8" s="1">
        <v>100</v>
      </c>
      <c r="B8" s="1">
        <v>0.48977989999999999</v>
      </c>
      <c r="C8" s="1">
        <v>0.60889610000000005</v>
      </c>
      <c r="D8" s="1">
        <v>0.51676999999999995</v>
      </c>
      <c r="E8" s="1"/>
      <c r="F8" s="1"/>
      <c r="G8" s="1"/>
      <c r="H8" s="1"/>
      <c r="I8" s="1">
        <v>5.5736430000000003E-2</v>
      </c>
      <c r="J8" s="1">
        <v>6.0930230000000002E-2</v>
      </c>
      <c r="K8" s="1">
        <v>5.5193800000000001E-2</v>
      </c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>
        <v>6.6201549999999998E-2</v>
      </c>
      <c r="X8" s="1">
        <v>5.2403100000000001E-2</v>
      </c>
      <c r="Y8" s="1">
        <v>5.5116279999999997E-2</v>
      </c>
      <c r="Z8" s="1"/>
      <c r="AA8" s="1"/>
      <c r="AB8" s="1"/>
      <c r="AC8" s="1"/>
      <c r="AD8" s="1">
        <v>4.8682169999999997E-2</v>
      </c>
      <c r="AE8" s="1">
        <v>2.6046509999999998E-2</v>
      </c>
      <c r="AF8" s="1">
        <v>1.139535E-2</v>
      </c>
      <c r="AG8" s="1"/>
      <c r="AH8" s="1"/>
      <c r="AI8" s="1"/>
      <c r="AJ8" s="1"/>
    </row>
    <row r="9" spans="1:36">
      <c r="A9" s="1">
        <v>200</v>
      </c>
      <c r="B9" s="1">
        <v>0.83563710000000002</v>
      </c>
      <c r="C9" s="1">
        <v>1.038867</v>
      </c>
      <c r="D9" s="1">
        <v>0.88168619999999998</v>
      </c>
      <c r="E9" s="1"/>
      <c r="F9" s="1"/>
      <c r="G9" s="1"/>
      <c r="H9" s="1"/>
      <c r="I9" s="1">
        <v>0.11465119999999999</v>
      </c>
      <c r="J9" s="1">
        <v>0.1448062</v>
      </c>
      <c r="K9" s="1">
        <v>9.7519380000000003E-2</v>
      </c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>
        <v>7.9224810000000007E-2</v>
      </c>
      <c r="X9" s="1">
        <v>6.5193799999999996E-2</v>
      </c>
      <c r="Y9" s="1">
        <v>7.5271320000000003E-2</v>
      </c>
      <c r="Z9" s="1"/>
      <c r="AA9" s="1"/>
      <c r="AB9" s="1"/>
      <c r="AC9" s="1"/>
      <c r="AD9" s="1">
        <v>5.2480619999999999E-2</v>
      </c>
      <c r="AE9" s="1">
        <v>8.9379840000000002E-2</v>
      </c>
      <c r="AF9" s="1">
        <v>4.9844960000000001E-2</v>
      </c>
      <c r="AG9" s="1"/>
      <c r="AH9" s="1"/>
      <c r="AI9" s="1"/>
      <c r="AJ9" s="1"/>
    </row>
    <row r="10" spans="1:36">
      <c r="A10" s="1">
        <v>500</v>
      </c>
      <c r="B10" s="1">
        <v>1.1779660000000001</v>
      </c>
      <c r="C10" s="1">
        <v>1.4644520000000001</v>
      </c>
      <c r="D10" s="1">
        <v>1.24288</v>
      </c>
      <c r="E10" s="1"/>
      <c r="F10" s="1"/>
      <c r="G10" s="1"/>
      <c r="H10" s="1"/>
      <c r="I10" s="1">
        <v>0.2266667</v>
      </c>
      <c r="J10" s="1">
        <v>0.23</v>
      </c>
      <c r="K10" s="1">
        <v>0.19674420000000001</v>
      </c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>
        <v>0.1041861</v>
      </c>
      <c r="X10" s="1">
        <v>9.3643409999999996E-2</v>
      </c>
      <c r="Y10" s="1">
        <v>0.1051163</v>
      </c>
      <c r="Z10" s="1"/>
      <c r="AA10" s="1"/>
      <c r="AB10" s="1"/>
      <c r="AC10" s="1"/>
      <c r="AD10" s="1">
        <v>0.1306977</v>
      </c>
      <c r="AE10" s="1">
        <v>0.16682169999999999</v>
      </c>
      <c r="AF10" s="1">
        <v>0.1557364</v>
      </c>
      <c r="AG10" s="1"/>
      <c r="AH10" s="1"/>
      <c r="AI10" s="1"/>
      <c r="AJ10" s="1"/>
    </row>
  </sheetData>
  <mergeCells count="5">
    <mergeCell ref="B1:H1"/>
    <mergeCell ref="I1:O1"/>
    <mergeCell ref="P1:V1"/>
    <mergeCell ref="W1:AC1"/>
    <mergeCell ref="AD1:AJ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workbookViewId="0">
      <selection activeCell="F1" sqref="F1:F1048576"/>
    </sheetView>
  </sheetViews>
  <sheetFormatPr baseColWidth="10" defaultRowHeight="14" x14ac:dyDescent="0"/>
  <cols>
    <col min="1" max="1" width="72.83203125" style="9" customWidth="1"/>
    <col min="2" max="2" width="22.33203125" style="13" customWidth="1"/>
    <col min="3" max="3" width="22.6640625" style="17" customWidth="1"/>
    <col min="4" max="4" width="22.1640625" style="21" customWidth="1"/>
    <col min="5" max="5" width="19.1640625" style="25" customWidth="1"/>
    <col min="6" max="6" width="20.1640625" style="32" customWidth="1"/>
    <col min="7" max="7" width="10.83203125" style="26"/>
    <col min="8" max="16384" width="10.83203125" style="3"/>
  </cols>
  <sheetData>
    <row r="1" spans="1:7">
      <c r="A1" s="5"/>
      <c r="B1" s="10" t="s">
        <v>19</v>
      </c>
      <c r="C1" s="14" t="s">
        <v>1</v>
      </c>
      <c r="D1" s="18" t="s">
        <v>2</v>
      </c>
      <c r="E1" s="22" t="s">
        <v>20</v>
      </c>
      <c r="F1" s="29" t="s">
        <v>4</v>
      </c>
    </row>
    <row r="2" spans="1:7">
      <c r="A2" s="6" t="s">
        <v>21</v>
      </c>
      <c r="B2" s="11">
        <v>0.01</v>
      </c>
      <c r="C2" s="15">
        <v>0.01</v>
      </c>
      <c r="D2" s="19">
        <v>0.01</v>
      </c>
      <c r="E2" s="23">
        <v>0.01</v>
      </c>
      <c r="F2" s="30">
        <v>0.01</v>
      </c>
    </row>
    <row r="3" spans="1:7">
      <c r="A3" s="6" t="s">
        <v>22</v>
      </c>
      <c r="B3" s="11">
        <f>10/(10^6)</f>
        <v>1.0000000000000001E-5</v>
      </c>
      <c r="C3" s="15">
        <f t="shared" ref="C3:F3" si="0">10/(10^6)</f>
        <v>1.0000000000000001E-5</v>
      </c>
      <c r="D3" s="19">
        <f t="shared" si="0"/>
        <v>1.0000000000000001E-5</v>
      </c>
      <c r="E3" s="23">
        <f t="shared" si="0"/>
        <v>1.0000000000000001E-5</v>
      </c>
      <c r="F3" s="30">
        <f t="shared" si="0"/>
        <v>1.0000000000000001E-5</v>
      </c>
    </row>
    <row r="4" spans="1:7">
      <c r="A4" s="6" t="s">
        <v>23</v>
      </c>
      <c r="B4" s="11">
        <v>0.1</v>
      </c>
      <c r="C4" s="15">
        <v>0.1</v>
      </c>
      <c r="D4" s="19">
        <v>0.1</v>
      </c>
      <c r="E4" s="23">
        <v>0.1</v>
      </c>
      <c r="F4" s="30">
        <v>0.1</v>
      </c>
    </row>
    <row r="5" spans="1:7">
      <c r="A5" s="7" t="s">
        <v>5</v>
      </c>
      <c r="B5" s="12"/>
      <c r="C5" s="16"/>
      <c r="D5" s="20"/>
      <c r="E5" s="24"/>
      <c r="F5" s="31" t="s">
        <v>6</v>
      </c>
    </row>
    <row r="6" spans="1:7">
      <c r="A6" s="7" t="s">
        <v>7</v>
      </c>
      <c r="B6" s="12"/>
      <c r="C6" s="16"/>
      <c r="D6" s="20"/>
      <c r="E6" s="24"/>
      <c r="F6" s="31"/>
    </row>
    <row r="7" spans="1:7">
      <c r="A7" s="6" t="s">
        <v>24</v>
      </c>
      <c r="B7" s="12">
        <v>25473</v>
      </c>
      <c r="C7" s="16">
        <v>7229</v>
      </c>
      <c r="D7" s="20">
        <v>10949</v>
      </c>
      <c r="E7" s="24">
        <v>1783</v>
      </c>
      <c r="F7" s="31">
        <v>65148</v>
      </c>
    </row>
    <row r="8" spans="1:7">
      <c r="A8" s="6" t="s">
        <v>25</v>
      </c>
      <c r="B8" s="12">
        <v>860</v>
      </c>
      <c r="C8" s="16">
        <v>860</v>
      </c>
      <c r="D8" s="20">
        <v>860</v>
      </c>
      <c r="E8" s="24">
        <v>860</v>
      </c>
      <c r="F8" s="31">
        <v>860</v>
      </c>
    </row>
    <row r="9" spans="1:7">
      <c r="A9" s="6" t="s">
        <v>26</v>
      </c>
      <c r="B9" s="12">
        <f>B7/B8</f>
        <v>29.619767441860464</v>
      </c>
      <c r="C9" s="16">
        <f t="shared" ref="C9:F9" si="1">C7/C8</f>
        <v>8.4058139534883729</v>
      </c>
      <c r="D9" s="20">
        <f t="shared" si="1"/>
        <v>12.731395348837209</v>
      </c>
      <c r="E9" s="24">
        <f t="shared" si="1"/>
        <v>2.0732558139534882</v>
      </c>
      <c r="F9" s="31">
        <f t="shared" si="1"/>
        <v>75.753488372093017</v>
      </c>
    </row>
    <row r="10" spans="1:7">
      <c r="A10" s="6" t="s">
        <v>27</v>
      </c>
      <c r="B10" s="12">
        <f>15*60</f>
        <v>900</v>
      </c>
      <c r="C10" s="16">
        <f t="shared" ref="C10:F10" si="2">15*60</f>
        <v>900</v>
      </c>
      <c r="D10" s="20">
        <f t="shared" si="2"/>
        <v>900</v>
      </c>
      <c r="E10" s="24">
        <f t="shared" si="2"/>
        <v>900</v>
      </c>
      <c r="F10" s="31">
        <f t="shared" si="2"/>
        <v>900</v>
      </c>
    </row>
    <row r="11" spans="1:7">
      <c r="A11" s="6" t="s">
        <v>28</v>
      </c>
      <c r="B11" s="12">
        <f>15</f>
        <v>15</v>
      </c>
      <c r="C11" s="16">
        <f>15</f>
        <v>15</v>
      </c>
      <c r="D11" s="20">
        <f>15</f>
        <v>15</v>
      </c>
      <c r="E11" s="24">
        <f>15</f>
        <v>15</v>
      </c>
      <c r="F11" s="31">
        <f>15</f>
        <v>15</v>
      </c>
    </row>
    <row r="12" spans="1:7">
      <c r="A12" s="6" t="s">
        <v>29</v>
      </c>
      <c r="B12" s="12">
        <f>B9/B10</f>
        <v>3.2910852713178292E-2</v>
      </c>
      <c r="C12" s="16">
        <f t="shared" ref="C12:F12" si="3">C9/C10</f>
        <v>9.3397932816537479E-3</v>
      </c>
      <c r="D12" s="20">
        <f t="shared" si="3"/>
        <v>1.4145994832041344E-2</v>
      </c>
      <c r="E12" s="24">
        <f t="shared" si="3"/>
        <v>2.3036175710594315E-3</v>
      </c>
      <c r="F12" s="31">
        <f t="shared" si="3"/>
        <v>8.4170542635658901E-2</v>
      </c>
    </row>
    <row r="13" spans="1:7">
      <c r="A13" s="6" t="s">
        <v>30</v>
      </c>
      <c r="B13" s="12">
        <f>B9/B11</f>
        <v>1.9746511627906975</v>
      </c>
      <c r="C13" s="16">
        <f t="shared" ref="C13:F13" si="4">C9/C11</f>
        <v>0.5603875968992249</v>
      </c>
      <c r="D13" s="20">
        <f t="shared" si="4"/>
        <v>0.84875968992248063</v>
      </c>
      <c r="E13" s="24">
        <f t="shared" si="4"/>
        <v>0.13821705426356587</v>
      </c>
      <c r="F13" s="31">
        <f t="shared" si="4"/>
        <v>5.0502325581395349</v>
      </c>
    </row>
    <row r="14" spans="1:7">
      <c r="A14" s="6" t="s">
        <v>31</v>
      </c>
      <c r="B14" s="12">
        <f>B12*0.1</f>
        <v>3.2910852713178293E-3</v>
      </c>
      <c r="C14" s="16">
        <f>C12*0.1</f>
        <v>9.3397932816537479E-4</v>
      </c>
      <c r="D14" s="20">
        <f>D12*0.1</f>
        <v>1.4145994832041346E-3</v>
      </c>
      <c r="E14" s="24">
        <f>E12*0.1</f>
        <v>2.3036175710594315E-4</v>
      </c>
      <c r="F14" s="31">
        <f>F12*0.1</f>
        <v>8.4170542635658898E-3</v>
      </c>
    </row>
    <row r="15" spans="1:7">
      <c r="A15" s="6" t="s">
        <v>32</v>
      </c>
      <c r="B15" s="12"/>
      <c r="C15" s="16"/>
      <c r="D15" s="20"/>
      <c r="E15" s="24"/>
      <c r="F15" s="31"/>
    </row>
    <row r="16" spans="1:7" s="4" customFormat="1">
      <c r="A16" s="8" t="s">
        <v>33</v>
      </c>
      <c r="B16" s="12">
        <f>B12/B4</f>
        <v>0.3291085271317829</v>
      </c>
      <c r="C16" s="16">
        <f t="shared" ref="C16:F16" si="5">C12/C4</f>
        <v>9.3397932816537479E-2</v>
      </c>
      <c r="D16" s="20">
        <f t="shared" si="5"/>
        <v>0.14145994832041342</v>
      </c>
      <c r="E16" s="24">
        <f t="shared" si="5"/>
        <v>2.3036175710594315E-2</v>
      </c>
      <c r="F16" s="31">
        <f t="shared" si="5"/>
        <v>0.84170542635658896</v>
      </c>
      <c r="G16" s="27"/>
    </row>
    <row r="17" spans="1:7" s="4" customFormat="1">
      <c r="A17" s="8" t="s">
        <v>34</v>
      </c>
      <c r="B17" s="12">
        <v>19.75</v>
      </c>
      <c r="C17" s="16">
        <v>5.6040000000000001</v>
      </c>
      <c r="D17" s="20">
        <v>8.4879999999999995</v>
      </c>
      <c r="E17" s="24">
        <v>1.3819999999999999</v>
      </c>
      <c r="F17" s="31">
        <v>50.5</v>
      </c>
      <c r="G17" s="27"/>
    </row>
    <row r="18" spans="1:7" s="4" customFormat="1">
      <c r="A18" s="8" t="s">
        <v>35</v>
      </c>
      <c r="B18" s="12">
        <f>1/B16</f>
        <v>3.0385113649746796</v>
      </c>
      <c r="C18" s="16">
        <f t="shared" ref="C18:F18" si="6">1/C16</f>
        <v>10.706875086457323</v>
      </c>
      <c r="D18" s="20">
        <f t="shared" si="6"/>
        <v>7.0691387341309717</v>
      </c>
      <c r="E18" s="24">
        <f t="shared" si="6"/>
        <v>43.409983174425129</v>
      </c>
      <c r="F18" s="31">
        <f t="shared" si="6"/>
        <v>1.1880641002026158</v>
      </c>
      <c r="G18" s="27"/>
    </row>
    <row r="19" spans="1:7" s="4" customFormat="1">
      <c r="A19" s="8" t="s">
        <v>36</v>
      </c>
      <c r="B19" s="12"/>
      <c r="C19" s="16"/>
      <c r="D19" s="20"/>
      <c r="E19" s="24"/>
      <c r="F19" s="31"/>
      <c r="G19" s="27"/>
    </row>
    <row r="20" spans="1:7" s="4" customFormat="1">
      <c r="A20" s="8" t="s">
        <v>37</v>
      </c>
      <c r="B20" s="12">
        <v>252.3</v>
      </c>
      <c r="C20" s="16">
        <v>782.1</v>
      </c>
      <c r="D20" s="20">
        <v>5.4530000000000003</v>
      </c>
      <c r="E20" s="24">
        <v>176.2</v>
      </c>
      <c r="F20" s="31">
        <v>16186</v>
      </c>
      <c r="G20" s="27"/>
    </row>
    <row r="21" spans="1:7" s="4" customFormat="1">
      <c r="A21" s="8" t="s">
        <v>38</v>
      </c>
      <c r="B21" s="12">
        <f>B16/B20</f>
        <v>1.3044333219650532E-3</v>
      </c>
      <c r="C21" s="16">
        <f t="shared" ref="C21:F21" si="7">C16/C20</f>
        <v>1.1941942567003897E-4</v>
      </c>
      <c r="D21" s="20">
        <f t="shared" si="7"/>
        <v>2.5941673999709043E-2</v>
      </c>
      <c r="E21" s="24">
        <f t="shared" si="7"/>
        <v>1.307387951793094E-4</v>
      </c>
      <c r="F21" s="31">
        <f t="shared" si="7"/>
        <v>5.2002065140033918E-5</v>
      </c>
      <c r="G21" s="27"/>
    </row>
    <row r="22" spans="1:7" s="4" customFormat="1">
      <c r="A22" s="8" t="s">
        <v>39</v>
      </c>
      <c r="B22" s="12">
        <f>B17/B20</f>
        <v>7.8279825604439163E-2</v>
      </c>
      <c r="C22" s="16">
        <f t="shared" ref="C22:F22" si="8">C17/C20</f>
        <v>7.1653241273494433E-3</v>
      </c>
      <c r="D22" s="20">
        <f t="shared" si="8"/>
        <v>1.5565743627361084</v>
      </c>
      <c r="E22" s="24">
        <f t="shared" si="8"/>
        <v>7.8433598183881952E-3</v>
      </c>
      <c r="F22" s="31">
        <f t="shared" si="8"/>
        <v>3.1199802298282468E-3</v>
      </c>
      <c r="G22" s="27"/>
    </row>
    <row r="23" spans="1:7" s="4" customFormat="1" ht="15">
      <c r="A23" s="8" t="s">
        <v>40</v>
      </c>
      <c r="B23" s="12">
        <f>B21*10^6</f>
        <v>1304.4333219650532</v>
      </c>
      <c r="C23" s="16">
        <f t="shared" ref="C23:F23" si="9">C21*10^6</f>
        <v>119.41942567003898</v>
      </c>
      <c r="D23" s="20">
        <f t="shared" si="9"/>
        <v>25941.673999709044</v>
      </c>
      <c r="E23" s="24">
        <f t="shared" si="9"/>
        <v>130.73879517930939</v>
      </c>
      <c r="F23" s="31">
        <f t="shared" si="9"/>
        <v>52.00206514003392</v>
      </c>
      <c r="G23" s="28"/>
    </row>
    <row r="24" spans="1:7" s="4" customFormat="1" ht="15">
      <c r="A24" s="8"/>
      <c r="B24" s="12"/>
      <c r="C24" s="16"/>
      <c r="D24" s="20"/>
      <c r="E24" s="24"/>
      <c r="F24" s="31"/>
      <c r="G24" s="28"/>
    </row>
    <row r="25" spans="1:7">
      <c r="A25" s="7" t="s">
        <v>41</v>
      </c>
      <c r="B25" s="12"/>
      <c r="C25" s="16"/>
      <c r="D25" s="20"/>
      <c r="E25" s="24"/>
      <c r="F25" s="31"/>
    </row>
    <row r="26" spans="1:7">
      <c r="A26" s="6" t="s">
        <v>8</v>
      </c>
      <c r="B26" s="12">
        <v>2071</v>
      </c>
      <c r="C26" s="16">
        <v>1233</v>
      </c>
      <c r="D26" s="20">
        <v>864.9</v>
      </c>
      <c r="E26" s="24">
        <v>130.30000000000001</v>
      </c>
      <c r="F26" s="31">
        <v>355397</v>
      </c>
    </row>
    <row r="27" spans="1:7">
      <c r="A27" s="6" t="s">
        <v>30</v>
      </c>
      <c r="B27" s="12">
        <f>(B26/B7)*B13</f>
        <v>0.16054263565891472</v>
      </c>
      <c r="C27" s="16">
        <f>(C26/C7)*C13</f>
        <v>9.5581395348837236E-2</v>
      </c>
      <c r="D27" s="20">
        <f>(D26/D7)*D13</f>
        <v>6.7046511627906979E-2</v>
      </c>
      <c r="E27" s="24">
        <f>(E26/E7)*E13</f>
        <v>1.0100775193798449E-2</v>
      </c>
      <c r="F27" s="31">
        <f>(F26/F7)*F13</f>
        <v>27.550155038759691</v>
      </c>
    </row>
    <row r="28" spans="1:7">
      <c r="A28" s="6" t="s">
        <v>9</v>
      </c>
      <c r="B28" s="12">
        <v>26.47</v>
      </c>
      <c r="C28" s="16">
        <v>196.7</v>
      </c>
      <c r="D28" s="20">
        <v>1.5680000000000001</v>
      </c>
      <c r="E28" s="24">
        <v>29.64</v>
      </c>
      <c r="F28" s="31">
        <v>90692</v>
      </c>
    </row>
    <row r="29" spans="1:7">
      <c r="A29" s="6" t="s">
        <v>34</v>
      </c>
      <c r="B29" s="12">
        <v>1.3620000000000001</v>
      </c>
      <c r="C29" s="16">
        <v>0.95589999999999997</v>
      </c>
      <c r="D29" s="20">
        <v>0.6704</v>
      </c>
      <c r="E29" s="24">
        <v>0.10100000000000001</v>
      </c>
      <c r="F29" s="31" t="s">
        <v>42</v>
      </c>
    </row>
    <row r="30" spans="1:7">
      <c r="A30" s="7" t="s">
        <v>43</v>
      </c>
      <c r="B30" s="12"/>
      <c r="C30" s="16"/>
      <c r="D30" s="20"/>
      <c r="E30" s="24"/>
      <c r="F30" s="31"/>
    </row>
    <row r="31" spans="1:7">
      <c r="A31" s="6" t="s">
        <v>8</v>
      </c>
      <c r="B31" s="12" t="s">
        <v>44</v>
      </c>
      <c r="C31" s="16" t="s">
        <v>45</v>
      </c>
      <c r="D31" s="20" t="s">
        <v>46</v>
      </c>
      <c r="E31" s="24" t="s">
        <v>47</v>
      </c>
      <c r="F31" s="31" t="s">
        <v>10</v>
      </c>
    </row>
    <row r="32" spans="1:7">
      <c r="A32" s="6"/>
      <c r="B32" s="12"/>
      <c r="C32" s="16"/>
      <c r="D32" s="20"/>
      <c r="E32" s="24"/>
      <c r="F32" s="31"/>
    </row>
    <row r="33" spans="1:6">
      <c r="A33" s="6" t="s">
        <v>9</v>
      </c>
      <c r="B33" s="12" t="s">
        <v>48</v>
      </c>
      <c r="C33" s="16" t="s">
        <v>11</v>
      </c>
      <c r="D33" s="20" t="s">
        <v>49</v>
      </c>
      <c r="E33" s="24" t="s">
        <v>12</v>
      </c>
      <c r="F33" s="31" t="s">
        <v>10</v>
      </c>
    </row>
    <row r="34" spans="1:6">
      <c r="A34" s="6"/>
      <c r="B34" s="12"/>
      <c r="C34" s="16"/>
      <c r="D34" s="20"/>
      <c r="E34" s="24"/>
      <c r="F34" s="31"/>
    </row>
    <row r="35" spans="1:6">
      <c r="A35" s="7" t="s">
        <v>13</v>
      </c>
      <c r="B35" s="12"/>
      <c r="C35" s="16"/>
      <c r="D35" s="20"/>
      <c r="E35" s="24"/>
      <c r="F35" s="31"/>
    </row>
    <row r="36" spans="1:6">
      <c r="A36" s="6" t="s">
        <v>14</v>
      </c>
      <c r="B36" s="12">
        <v>19</v>
      </c>
      <c r="C36" s="16">
        <v>19</v>
      </c>
      <c r="D36" s="20">
        <v>13</v>
      </c>
      <c r="E36" s="24">
        <v>19</v>
      </c>
      <c r="F36" s="31">
        <v>19</v>
      </c>
    </row>
    <row r="37" spans="1:6">
      <c r="A37" s="6" t="s">
        <v>15</v>
      </c>
      <c r="B37" s="12">
        <v>0.98229999999999995</v>
      </c>
      <c r="C37" s="16">
        <v>0.97809999999999997</v>
      </c>
      <c r="D37" s="20">
        <v>0.92869999999999997</v>
      </c>
      <c r="E37" s="24">
        <v>0.96750000000000003</v>
      </c>
      <c r="F37" s="31">
        <v>0.94799999999999995</v>
      </c>
    </row>
    <row r="38" spans="1:6">
      <c r="A38" s="6" t="s">
        <v>16</v>
      </c>
      <c r="B38" s="12">
        <v>27630000</v>
      </c>
      <c r="C38" s="16">
        <v>405187</v>
      </c>
      <c r="D38" s="20">
        <v>13550000</v>
      </c>
      <c r="E38" s="24">
        <v>152944</v>
      </c>
      <c r="F38" s="31">
        <v>480685</v>
      </c>
    </row>
    <row r="39" spans="1:6">
      <c r="A39" s="6" t="s">
        <v>50</v>
      </c>
      <c r="B39" s="12">
        <v>1206</v>
      </c>
      <c r="C39" s="16">
        <v>146</v>
      </c>
      <c r="D39" s="20">
        <v>1021</v>
      </c>
      <c r="E39" s="24">
        <v>89.72</v>
      </c>
      <c r="F39" s="31">
        <v>159.1</v>
      </c>
    </row>
    <row r="40" spans="1:6">
      <c r="A40" s="6"/>
      <c r="B40" s="12"/>
      <c r="C40" s="16"/>
      <c r="D40" s="20"/>
      <c r="E40" s="24"/>
      <c r="F40" s="31"/>
    </row>
    <row r="41" spans="1:6">
      <c r="A41" s="7" t="s">
        <v>17</v>
      </c>
      <c r="B41" s="12"/>
      <c r="C41" s="16"/>
      <c r="D41" s="20"/>
      <c r="E41" s="24"/>
      <c r="F41" s="31"/>
    </row>
    <row r="42" spans="1:6">
      <c r="A42" s="6" t="s">
        <v>9</v>
      </c>
      <c r="B42" s="12" t="s">
        <v>51</v>
      </c>
      <c r="C42" s="16" t="s">
        <v>51</v>
      </c>
      <c r="D42" s="20" t="s">
        <v>51</v>
      </c>
      <c r="E42" s="24" t="s">
        <v>51</v>
      </c>
      <c r="F42" s="31" t="s">
        <v>51</v>
      </c>
    </row>
    <row r="43" spans="1:6">
      <c r="A43" s="6"/>
      <c r="B43" s="12"/>
      <c r="C43" s="16"/>
      <c r="D43" s="20"/>
      <c r="E43" s="24"/>
      <c r="F43" s="31"/>
    </row>
    <row r="44" spans="1:6">
      <c r="A44" s="7" t="s">
        <v>18</v>
      </c>
      <c r="B44" s="12"/>
      <c r="C44" s="16"/>
      <c r="D44" s="20"/>
      <c r="E44" s="24"/>
      <c r="F44" s="31"/>
    </row>
    <row r="45" spans="1:6">
      <c r="A45" s="6" t="s">
        <v>52</v>
      </c>
      <c r="B45" s="12">
        <v>21</v>
      </c>
      <c r="C45" s="16">
        <v>21</v>
      </c>
      <c r="D45" s="20">
        <v>15</v>
      </c>
      <c r="E45" s="24">
        <v>21</v>
      </c>
      <c r="F45" s="31">
        <v>21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Data_summary</vt:lpstr>
      <vt:lpstr>Analysis_summary#2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Thaher Pelaseyed</dc:creator>
  <cp:lastModifiedBy>Thaher Pelaseyed</cp:lastModifiedBy>
  <dcterms:created xsi:type="dcterms:W3CDTF">2016-11-02T09:57:44Z</dcterms:created>
  <dcterms:modified xsi:type="dcterms:W3CDTF">2016-11-03T14:06:40Z</dcterms:modified>
</cp:coreProperties>
</file>