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68" yWindow="336" windowWidth="16008" windowHeight="6384" tabRatio="678" firstSheet="10" activeTab="11"/>
  </bookViews>
  <sheets>
    <sheet name="Figure 5A" sheetId="1" r:id="rId1"/>
    <sheet name="Figure 5C" sheetId="2" r:id="rId2"/>
    <sheet name="Figure 5D" sheetId="3" r:id="rId3"/>
    <sheet name="Figure 5E" sheetId="4" r:id="rId4"/>
    <sheet name="Figure 5F" sheetId="5" r:id="rId5"/>
    <sheet name="Figure 5G" sheetId="7" r:id="rId6"/>
    <sheet name="Figure 5-figure supplement 1A" sheetId="6" r:id="rId7"/>
    <sheet name="Figure 5-figure supplement 1B" sheetId="8" r:id="rId8"/>
    <sheet name="Figure 5-figure supplement 1C" sheetId="9" r:id="rId9"/>
    <sheet name="Figure 5-figure supplement 1D" sheetId="15" r:id="rId10"/>
    <sheet name="Figure 5-figure supplement 2A" sheetId="17" r:id="rId11"/>
    <sheet name="Figure 5-figure supplement 2B" sheetId="18" r:id="rId12"/>
    <sheet name="Figure 5-figure supplement 2C" sheetId="16" r:id="rId13"/>
    <sheet name="Figure 5-figure supplement 3" sheetId="10" r:id="rId14"/>
    <sheet name="Figure 5-figure supplement 4A" sheetId="11" r:id="rId15"/>
    <sheet name="Figure 5-figure supplement 4B" sheetId="12" r:id="rId16"/>
    <sheet name="Figure 5-figure supplement 4C" sheetId="13" r:id="rId17"/>
    <sheet name="Figure 5-figure supplement 5" sheetId="14" r:id="rId18"/>
  </sheets>
  <externalReferences>
    <externalReference r:id="rId19"/>
  </externalReferences>
  <calcPr calcId="145621"/>
</workbook>
</file>

<file path=xl/calcChain.xml><?xml version="1.0" encoding="utf-8"?>
<calcChain xmlns="http://schemas.openxmlformats.org/spreadsheetml/2006/main">
  <c r="C100" i="18" l="1"/>
  <c r="C98" i="18"/>
  <c r="C99" i="18" s="1"/>
  <c r="B98" i="18"/>
  <c r="B99" i="18" s="1"/>
  <c r="C97" i="18"/>
  <c r="B97" i="18"/>
  <c r="F41" i="16" l="1"/>
  <c r="E41" i="16"/>
  <c r="F40" i="16"/>
  <c r="C40" i="16"/>
  <c r="F38" i="16"/>
  <c r="F39" i="16" s="1"/>
  <c r="E38" i="16"/>
  <c r="E39" i="16" s="1"/>
  <c r="C38" i="16"/>
  <c r="C39" i="16" s="1"/>
  <c r="B38" i="16"/>
  <c r="B39" i="16" s="1"/>
  <c r="F37" i="16"/>
  <c r="E37" i="16"/>
  <c r="C37" i="16"/>
  <c r="B37" i="16"/>
  <c r="M85" i="15" l="1"/>
  <c r="M86" i="15" s="1"/>
  <c r="L85" i="15"/>
  <c r="L86" i="15" s="1"/>
  <c r="K85" i="15"/>
  <c r="K86" i="15" s="1"/>
  <c r="H85" i="15"/>
  <c r="H86" i="15" s="1"/>
  <c r="G85" i="15"/>
  <c r="G86" i="15" s="1"/>
  <c r="F85" i="15"/>
  <c r="F86" i="15" s="1"/>
  <c r="C85" i="15"/>
  <c r="C86" i="15" s="1"/>
  <c r="B85" i="15"/>
  <c r="B86" i="15" s="1"/>
  <c r="M84" i="15"/>
  <c r="L84" i="15"/>
  <c r="K84" i="15"/>
  <c r="H84" i="15"/>
  <c r="G84" i="15"/>
  <c r="F84" i="15"/>
  <c r="C84" i="15"/>
  <c r="B84" i="15"/>
  <c r="E11" i="14" l="1"/>
  <c r="D11" i="14"/>
  <c r="C11" i="14"/>
  <c r="D9" i="14"/>
  <c r="E9" i="14"/>
  <c r="C9" i="14"/>
  <c r="B9" i="14"/>
  <c r="C8" i="14"/>
  <c r="D8" i="14"/>
  <c r="E8" i="14"/>
  <c r="B8" i="14"/>
  <c r="E10" i="13"/>
  <c r="D10" i="13"/>
  <c r="C10" i="13"/>
  <c r="C8" i="13"/>
  <c r="D8" i="13"/>
  <c r="E8" i="13"/>
  <c r="B8" i="13"/>
  <c r="C7" i="13"/>
  <c r="D7" i="13"/>
  <c r="E7" i="13"/>
  <c r="B7" i="13"/>
  <c r="E10" i="12" l="1"/>
  <c r="D10" i="12"/>
  <c r="C10" i="12"/>
  <c r="B10" i="12"/>
  <c r="E9" i="12"/>
  <c r="D9" i="12"/>
  <c r="C9" i="12"/>
  <c r="B9" i="12"/>
  <c r="G11" i="11"/>
  <c r="E11" i="11"/>
  <c r="D11" i="11"/>
  <c r="C11" i="11"/>
  <c r="B11" i="11"/>
  <c r="G10" i="11"/>
  <c r="E10" i="11"/>
  <c r="D10" i="11"/>
  <c r="C10" i="11"/>
  <c r="B10" i="11"/>
  <c r="AD4" i="10" l="1"/>
  <c r="AD6" i="10"/>
  <c r="AD5" i="10"/>
  <c r="AB6" i="10"/>
  <c r="AC6" i="10" s="1"/>
  <c r="AA6" i="10"/>
  <c r="AB5" i="10"/>
  <c r="AC5" i="10" s="1"/>
  <c r="AA5" i="10"/>
  <c r="AB4" i="10"/>
  <c r="AC4" i="10" s="1"/>
  <c r="AA4" i="10"/>
  <c r="AB3" i="10"/>
  <c r="AC3" i="10" s="1"/>
  <c r="AA3" i="10"/>
  <c r="D25" i="9" l="1"/>
  <c r="C25" i="9"/>
  <c r="B25" i="9"/>
  <c r="D24" i="9"/>
  <c r="C24" i="9"/>
  <c r="B24" i="9"/>
  <c r="X14" i="8" l="1"/>
  <c r="W14" i="8"/>
  <c r="V14" i="8"/>
  <c r="U14" i="8"/>
  <c r="T14" i="8"/>
  <c r="S14" i="8"/>
  <c r="R14" i="8"/>
  <c r="Q14" i="8"/>
  <c r="P14" i="8"/>
  <c r="O14" i="8"/>
  <c r="N14" i="8"/>
  <c r="M14" i="8"/>
  <c r="L14" i="8"/>
  <c r="X6" i="8"/>
  <c r="X7" i="8" s="1"/>
  <c r="W6" i="8"/>
  <c r="V6" i="8"/>
  <c r="V7" i="8" s="1"/>
  <c r="U6" i="8"/>
  <c r="U7" i="8" s="1"/>
  <c r="T6" i="8"/>
  <c r="T7" i="8" s="1"/>
  <c r="S6" i="8"/>
  <c r="R6" i="8"/>
  <c r="R7" i="8" s="1"/>
  <c r="Q6" i="8"/>
  <c r="Q7" i="8" s="1"/>
  <c r="P6" i="8"/>
  <c r="P7" i="8" s="1"/>
  <c r="O6" i="8"/>
  <c r="N6" i="8"/>
  <c r="N7" i="8" s="1"/>
  <c r="M6" i="8"/>
  <c r="M7" i="8" s="1"/>
  <c r="L6" i="8"/>
  <c r="L7" i="8" s="1"/>
  <c r="K14" i="8"/>
  <c r="J14" i="8"/>
  <c r="I14" i="8"/>
  <c r="H14" i="8"/>
  <c r="G14" i="8"/>
  <c r="F14" i="8"/>
  <c r="E14" i="8"/>
  <c r="D14" i="8"/>
  <c r="C14" i="8"/>
  <c r="K6" i="8"/>
  <c r="K7" i="8" s="1"/>
  <c r="J6" i="8"/>
  <c r="I6" i="8"/>
  <c r="I7" i="8" s="1"/>
  <c r="H6" i="8"/>
  <c r="H7" i="8" s="1"/>
  <c r="G6" i="8"/>
  <c r="G7" i="8" s="1"/>
  <c r="F6" i="8"/>
  <c r="E6" i="8"/>
  <c r="E7" i="8" s="1"/>
  <c r="D6" i="8"/>
  <c r="D7" i="8" s="1"/>
  <c r="C6" i="8"/>
  <c r="C7" i="8" s="1"/>
  <c r="F15" i="8" l="1"/>
  <c r="J15" i="8"/>
  <c r="D15" i="8"/>
  <c r="H15" i="8"/>
  <c r="M15" i="8"/>
  <c r="Q15" i="8"/>
  <c r="U15" i="8"/>
  <c r="C15" i="8"/>
  <c r="G15" i="8"/>
  <c r="K15" i="8"/>
  <c r="E15" i="8"/>
  <c r="I15" i="8"/>
  <c r="L15" i="8"/>
  <c r="P15" i="8"/>
  <c r="T15" i="8"/>
  <c r="X15" i="8"/>
  <c r="O15" i="8"/>
  <c r="S15" i="8"/>
  <c r="W15" i="8"/>
  <c r="N15" i="8"/>
  <c r="R15" i="8"/>
  <c r="V15" i="8"/>
  <c r="F7" i="8"/>
  <c r="J7" i="8"/>
  <c r="O7" i="8"/>
  <c r="S7" i="8"/>
  <c r="W7" i="8"/>
  <c r="C20" i="8" l="1"/>
  <c r="C19" i="8"/>
  <c r="B21" i="8"/>
  <c r="B20" i="8"/>
  <c r="B19" i="8"/>
  <c r="Q122" i="6" l="1"/>
  <c r="P122" i="6"/>
  <c r="O122" i="6"/>
  <c r="N122" i="6"/>
  <c r="L122" i="6"/>
  <c r="S122" i="6" s="1"/>
  <c r="K122" i="6"/>
  <c r="J122" i="6"/>
  <c r="Q121" i="6"/>
  <c r="P121" i="6"/>
  <c r="O121" i="6"/>
  <c r="N121" i="6"/>
  <c r="L121" i="6"/>
  <c r="S121" i="6" s="1"/>
  <c r="K121" i="6"/>
  <c r="J121" i="6"/>
  <c r="Q120" i="6"/>
  <c r="P120" i="6"/>
  <c r="O120" i="6"/>
  <c r="N120" i="6"/>
  <c r="L120" i="6"/>
  <c r="S120" i="6" s="1"/>
  <c r="K120" i="6"/>
  <c r="J120" i="6"/>
  <c r="Q119" i="6"/>
  <c r="P119" i="6"/>
  <c r="O119" i="6"/>
  <c r="N119" i="6"/>
  <c r="L119" i="6"/>
  <c r="S119" i="6" s="1"/>
  <c r="K119" i="6"/>
  <c r="J119" i="6"/>
  <c r="Q118" i="6"/>
  <c r="P118" i="6"/>
  <c r="O118" i="6"/>
  <c r="N118" i="6"/>
  <c r="L118" i="6"/>
  <c r="S118" i="6" s="1"/>
  <c r="K118" i="6"/>
  <c r="J118" i="6"/>
  <c r="Q117" i="6"/>
  <c r="P117" i="6"/>
  <c r="O117" i="6"/>
  <c r="N117" i="6"/>
  <c r="L117" i="6"/>
  <c r="S117" i="6" s="1"/>
  <c r="K117" i="6"/>
  <c r="J117" i="6"/>
  <c r="Q116" i="6"/>
  <c r="P116" i="6"/>
  <c r="O116" i="6"/>
  <c r="N116" i="6"/>
  <c r="L116" i="6"/>
  <c r="S116" i="6" s="1"/>
  <c r="K116" i="6"/>
  <c r="J116" i="6"/>
  <c r="Q115" i="6"/>
  <c r="P115" i="6"/>
  <c r="O115" i="6"/>
  <c r="N115" i="6"/>
  <c r="L115" i="6"/>
  <c r="S115" i="6" s="1"/>
  <c r="K115" i="6"/>
  <c r="J115" i="6"/>
  <c r="Q114" i="6"/>
  <c r="P114" i="6"/>
  <c r="O114" i="6"/>
  <c r="N114" i="6"/>
  <c r="L114" i="6"/>
  <c r="S114" i="6" s="1"/>
  <c r="K114" i="6"/>
  <c r="J114" i="6"/>
  <c r="Q113" i="6"/>
  <c r="P113" i="6"/>
  <c r="O113" i="6"/>
  <c r="N113" i="6"/>
  <c r="L113" i="6"/>
  <c r="S113" i="6" s="1"/>
  <c r="K113" i="6"/>
  <c r="J113" i="6"/>
  <c r="Q112" i="6"/>
  <c r="P112" i="6"/>
  <c r="O112" i="6"/>
  <c r="N112" i="6"/>
  <c r="L112" i="6"/>
  <c r="S112" i="6" s="1"/>
  <c r="K112" i="6"/>
  <c r="J112" i="6"/>
  <c r="Q111" i="6"/>
  <c r="P111" i="6"/>
  <c r="O111" i="6"/>
  <c r="N111" i="6"/>
  <c r="L111" i="6"/>
  <c r="S111" i="6" s="1"/>
  <c r="K111" i="6"/>
  <c r="J111" i="6"/>
  <c r="Q110" i="6"/>
  <c r="P110" i="6"/>
  <c r="O110" i="6"/>
  <c r="N110" i="6"/>
  <c r="L110" i="6"/>
  <c r="S110" i="6" s="1"/>
  <c r="K110" i="6"/>
  <c r="J110" i="6"/>
  <c r="Q109" i="6"/>
  <c r="P109" i="6"/>
  <c r="O109" i="6"/>
  <c r="N109" i="6"/>
  <c r="L109" i="6"/>
  <c r="S109" i="6" s="1"/>
  <c r="K109" i="6"/>
  <c r="J109" i="6"/>
  <c r="Q108" i="6"/>
  <c r="P108" i="6"/>
  <c r="O108" i="6"/>
  <c r="N108" i="6"/>
  <c r="L108" i="6"/>
  <c r="S108" i="6" s="1"/>
  <c r="K108" i="6"/>
  <c r="J108" i="6"/>
  <c r="Q107" i="6"/>
  <c r="P107" i="6"/>
  <c r="O107" i="6"/>
  <c r="N107" i="6"/>
  <c r="L107" i="6"/>
  <c r="S107" i="6" s="1"/>
  <c r="K107" i="6"/>
  <c r="J107" i="6"/>
  <c r="Q106" i="6"/>
  <c r="P106" i="6"/>
  <c r="O106" i="6"/>
  <c r="N106" i="6"/>
  <c r="L106" i="6"/>
  <c r="S106" i="6" s="1"/>
  <c r="K106" i="6"/>
  <c r="J106" i="6"/>
  <c r="Q105" i="6"/>
  <c r="P105" i="6"/>
  <c r="O105" i="6"/>
  <c r="N105" i="6"/>
  <c r="L105" i="6"/>
  <c r="S105" i="6" s="1"/>
  <c r="K105" i="6"/>
  <c r="J105" i="6"/>
  <c r="Q104" i="6"/>
  <c r="P104" i="6"/>
  <c r="O104" i="6"/>
  <c r="N104" i="6"/>
  <c r="L104" i="6"/>
  <c r="S104" i="6" s="1"/>
  <c r="K104" i="6"/>
  <c r="J104" i="6"/>
  <c r="Q103" i="6"/>
  <c r="P103" i="6"/>
  <c r="O103" i="6"/>
  <c r="N103" i="6"/>
  <c r="L103" i="6"/>
  <c r="S103" i="6" s="1"/>
  <c r="K103" i="6"/>
  <c r="J103" i="6"/>
  <c r="Q102" i="6"/>
  <c r="P102" i="6"/>
  <c r="O102" i="6"/>
  <c r="N102" i="6"/>
  <c r="L102" i="6"/>
  <c r="S102" i="6" s="1"/>
  <c r="K102" i="6"/>
  <c r="J102" i="6"/>
  <c r="Q101" i="6"/>
  <c r="P101" i="6"/>
  <c r="O101" i="6"/>
  <c r="N101" i="6"/>
  <c r="L101" i="6"/>
  <c r="S101" i="6" s="1"/>
  <c r="K101" i="6"/>
  <c r="J101" i="6"/>
  <c r="Q100" i="6"/>
  <c r="P100" i="6"/>
  <c r="O100" i="6"/>
  <c r="N100" i="6"/>
  <c r="L100" i="6"/>
  <c r="S100" i="6" s="1"/>
  <c r="K100" i="6"/>
  <c r="J100" i="6"/>
  <c r="Q99" i="6"/>
  <c r="P99" i="6"/>
  <c r="O99" i="6"/>
  <c r="N99" i="6"/>
  <c r="L99" i="6"/>
  <c r="S99" i="6" s="1"/>
  <c r="K99" i="6"/>
  <c r="J99" i="6"/>
  <c r="Q98" i="6"/>
  <c r="P98" i="6"/>
  <c r="O98" i="6"/>
  <c r="N98" i="6"/>
  <c r="L98" i="6"/>
  <c r="S98" i="6" s="1"/>
  <c r="K98" i="6"/>
  <c r="J98" i="6"/>
  <c r="Q97" i="6"/>
  <c r="P97" i="6"/>
  <c r="O97" i="6"/>
  <c r="N97" i="6"/>
  <c r="L97" i="6"/>
  <c r="S97" i="6" s="1"/>
  <c r="K97" i="6"/>
  <c r="J97" i="6"/>
  <c r="Q96" i="6"/>
  <c r="P96" i="6"/>
  <c r="O96" i="6"/>
  <c r="N96" i="6"/>
  <c r="L96" i="6"/>
  <c r="S96" i="6" s="1"/>
  <c r="K96" i="6"/>
  <c r="J96" i="6"/>
  <c r="Q95" i="6"/>
  <c r="P95" i="6"/>
  <c r="O95" i="6"/>
  <c r="N95" i="6"/>
  <c r="L95" i="6"/>
  <c r="S95" i="6" s="1"/>
  <c r="K95" i="6"/>
  <c r="J95" i="6"/>
  <c r="Q94" i="6"/>
  <c r="P94" i="6"/>
  <c r="O94" i="6"/>
  <c r="N94" i="6"/>
  <c r="L94" i="6"/>
  <c r="S94" i="6" s="1"/>
  <c r="K94" i="6"/>
  <c r="J94" i="6"/>
  <c r="Q93" i="6"/>
  <c r="P93" i="6"/>
  <c r="O93" i="6"/>
  <c r="N93" i="6"/>
  <c r="L93" i="6"/>
  <c r="S93" i="6" s="1"/>
  <c r="K93" i="6"/>
  <c r="J93" i="6"/>
  <c r="Q92" i="6"/>
  <c r="P92" i="6"/>
  <c r="O92" i="6"/>
  <c r="N92" i="6"/>
  <c r="L92" i="6"/>
  <c r="S92" i="6" s="1"/>
  <c r="K92" i="6"/>
  <c r="J92" i="6"/>
  <c r="Q91" i="6"/>
  <c r="P91" i="6"/>
  <c r="O91" i="6"/>
  <c r="N91" i="6"/>
  <c r="L91" i="6"/>
  <c r="S91" i="6" s="1"/>
  <c r="K91" i="6"/>
  <c r="J91" i="6"/>
  <c r="Q90" i="6"/>
  <c r="P90" i="6"/>
  <c r="O90" i="6"/>
  <c r="N90" i="6"/>
  <c r="L90" i="6"/>
  <c r="S90" i="6" s="1"/>
  <c r="K90" i="6"/>
  <c r="J90" i="6"/>
  <c r="Q89" i="6"/>
  <c r="P89" i="6"/>
  <c r="O89" i="6"/>
  <c r="N89" i="6"/>
  <c r="L89" i="6"/>
  <c r="S89" i="6" s="1"/>
  <c r="K89" i="6"/>
  <c r="J89" i="6"/>
  <c r="Q88" i="6"/>
  <c r="P88" i="6"/>
  <c r="O88" i="6"/>
  <c r="N88" i="6"/>
  <c r="L88" i="6"/>
  <c r="S88" i="6" s="1"/>
  <c r="K88" i="6"/>
  <c r="J88" i="6"/>
  <c r="Q87" i="6"/>
  <c r="P87" i="6"/>
  <c r="O87" i="6"/>
  <c r="N87" i="6"/>
  <c r="L87" i="6"/>
  <c r="S87" i="6" s="1"/>
  <c r="K87" i="6"/>
  <c r="J87" i="6"/>
  <c r="Q86" i="6"/>
  <c r="P86" i="6"/>
  <c r="O86" i="6"/>
  <c r="N86" i="6"/>
  <c r="L86" i="6"/>
  <c r="S86" i="6" s="1"/>
  <c r="K86" i="6"/>
  <c r="J86" i="6"/>
  <c r="Q85" i="6"/>
  <c r="P85" i="6"/>
  <c r="O85" i="6"/>
  <c r="N85" i="6"/>
  <c r="L85" i="6"/>
  <c r="S85" i="6" s="1"/>
  <c r="K85" i="6"/>
  <c r="J85" i="6"/>
  <c r="Q84" i="6"/>
  <c r="P84" i="6"/>
  <c r="O84" i="6"/>
  <c r="N84" i="6"/>
  <c r="L84" i="6"/>
  <c r="S84" i="6" s="1"/>
  <c r="K84" i="6"/>
  <c r="J84" i="6"/>
  <c r="Q83" i="6"/>
  <c r="P83" i="6"/>
  <c r="O83" i="6"/>
  <c r="N83" i="6"/>
  <c r="L83" i="6"/>
  <c r="S83" i="6" s="1"/>
  <c r="K83" i="6"/>
  <c r="J83" i="6"/>
  <c r="Q82" i="6"/>
  <c r="P82" i="6"/>
  <c r="O82" i="6"/>
  <c r="N82" i="6"/>
  <c r="L82" i="6"/>
  <c r="S82" i="6" s="1"/>
  <c r="K82" i="6"/>
  <c r="J82" i="6"/>
  <c r="Q81" i="6"/>
  <c r="P81" i="6"/>
  <c r="O81" i="6"/>
  <c r="N81" i="6"/>
  <c r="L81" i="6"/>
  <c r="S81" i="6" s="1"/>
  <c r="K81" i="6"/>
  <c r="J81" i="6"/>
  <c r="Q80" i="6"/>
  <c r="P80" i="6"/>
  <c r="O80" i="6"/>
  <c r="N80" i="6"/>
  <c r="L80" i="6"/>
  <c r="S80" i="6" s="1"/>
  <c r="K80" i="6"/>
  <c r="J80" i="6"/>
  <c r="Q79" i="6"/>
  <c r="P79" i="6"/>
  <c r="O79" i="6"/>
  <c r="N79" i="6"/>
  <c r="L79" i="6"/>
  <c r="S79" i="6" s="1"/>
  <c r="K79" i="6"/>
  <c r="J79" i="6"/>
  <c r="Q78" i="6"/>
  <c r="P78" i="6"/>
  <c r="O78" i="6"/>
  <c r="N78" i="6"/>
  <c r="L78" i="6"/>
  <c r="S78" i="6" s="1"/>
  <c r="K78" i="6"/>
  <c r="J78" i="6"/>
  <c r="Q77" i="6"/>
  <c r="P77" i="6"/>
  <c r="O77" i="6"/>
  <c r="N77" i="6"/>
  <c r="L77" i="6"/>
  <c r="S77" i="6" s="1"/>
  <c r="K77" i="6"/>
  <c r="J77" i="6"/>
  <c r="Q76" i="6"/>
  <c r="P76" i="6"/>
  <c r="O76" i="6"/>
  <c r="N76" i="6"/>
  <c r="L76" i="6"/>
  <c r="S76" i="6" s="1"/>
  <c r="K76" i="6"/>
  <c r="J76" i="6"/>
  <c r="Q75" i="6"/>
  <c r="P75" i="6"/>
  <c r="O75" i="6"/>
  <c r="N75" i="6"/>
  <c r="L75" i="6"/>
  <c r="S75" i="6" s="1"/>
  <c r="K75" i="6"/>
  <c r="J75" i="6"/>
  <c r="Q74" i="6"/>
  <c r="P74" i="6"/>
  <c r="O74" i="6"/>
  <c r="N74" i="6"/>
  <c r="L74" i="6"/>
  <c r="S74" i="6" s="1"/>
  <c r="K74" i="6"/>
  <c r="J74" i="6"/>
  <c r="Q73" i="6"/>
  <c r="P73" i="6"/>
  <c r="O73" i="6"/>
  <c r="N73" i="6"/>
  <c r="L73" i="6"/>
  <c r="S73" i="6" s="1"/>
  <c r="K73" i="6"/>
  <c r="J73" i="6"/>
  <c r="Q72" i="6"/>
  <c r="P72" i="6"/>
  <c r="O72" i="6"/>
  <c r="N72" i="6"/>
  <c r="L72" i="6"/>
  <c r="S72" i="6" s="1"/>
  <c r="K72" i="6"/>
  <c r="J72" i="6"/>
  <c r="Q71" i="6"/>
  <c r="P71" i="6"/>
  <c r="O71" i="6"/>
  <c r="N71" i="6"/>
  <c r="L71" i="6"/>
  <c r="S71" i="6" s="1"/>
  <c r="K71" i="6"/>
  <c r="J71" i="6"/>
  <c r="Q70" i="6"/>
  <c r="P70" i="6"/>
  <c r="O70" i="6"/>
  <c r="N70" i="6"/>
  <c r="L70" i="6"/>
  <c r="S70" i="6" s="1"/>
  <c r="K70" i="6"/>
  <c r="J70" i="6"/>
  <c r="Q69" i="6"/>
  <c r="P69" i="6"/>
  <c r="O69" i="6"/>
  <c r="N69" i="6"/>
  <c r="L69" i="6"/>
  <c r="S69" i="6" s="1"/>
  <c r="K69" i="6"/>
  <c r="J69" i="6"/>
  <c r="Q68" i="6"/>
  <c r="P68" i="6"/>
  <c r="O68" i="6"/>
  <c r="N68" i="6"/>
  <c r="L68" i="6"/>
  <c r="S68" i="6" s="1"/>
  <c r="K68" i="6"/>
  <c r="J68" i="6"/>
  <c r="Q67" i="6"/>
  <c r="P67" i="6"/>
  <c r="O67" i="6"/>
  <c r="N67" i="6"/>
  <c r="L67" i="6"/>
  <c r="S67" i="6" s="1"/>
  <c r="K67" i="6"/>
  <c r="J67" i="6"/>
  <c r="Q66" i="6"/>
  <c r="P66" i="6"/>
  <c r="O66" i="6"/>
  <c r="N66" i="6"/>
  <c r="L66" i="6"/>
  <c r="S66" i="6" s="1"/>
  <c r="K66" i="6"/>
  <c r="J66" i="6"/>
  <c r="Q65" i="6"/>
  <c r="P65" i="6"/>
  <c r="O65" i="6"/>
  <c r="N65" i="6"/>
  <c r="L65" i="6"/>
  <c r="S65" i="6" s="1"/>
  <c r="K65" i="6"/>
  <c r="J65" i="6"/>
  <c r="Q64" i="6"/>
  <c r="P64" i="6"/>
  <c r="O64" i="6"/>
  <c r="N64" i="6"/>
  <c r="L64" i="6"/>
  <c r="S64" i="6" s="1"/>
  <c r="K64" i="6"/>
  <c r="J64" i="6"/>
  <c r="Q63" i="6"/>
  <c r="P63" i="6"/>
  <c r="O63" i="6"/>
  <c r="N63" i="6"/>
  <c r="L63" i="6"/>
  <c r="S63" i="6" s="1"/>
  <c r="K63" i="6"/>
  <c r="J63" i="6"/>
  <c r="Q62" i="6"/>
  <c r="P62" i="6"/>
  <c r="O62" i="6"/>
  <c r="N62" i="6"/>
  <c r="L62" i="6"/>
  <c r="S62" i="6" s="1"/>
  <c r="K62" i="6"/>
  <c r="J62" i="6"/>
  <c r="Q61" i="6"/>
  <c r="P61" i="6"/>
  <c r="O61" i="6"/>
  <c r="N61" i="6"/>
  <c r="L61" i="6"/>
  <c r="S61" i="6" s="1"/>
  <c r="K61" i="6"/>
  <c r="J61" i="6"/>
  <c r="Q60" i="6"/>
  <c r="P60" i="6"/>
  <c r="O60" i="6"/>
  <c r="N60" i="6"/>
  <c r="L60" i="6"/>
  <c r="S60" i="6" s="1"/>
  <c r="K60" i="6"/>
  <c r="J60" i="6"/>
  <c r="Q59" i="6"/>
  <c r="P59" i="6"/>
  <c r="O59" i="6"/>
  <c r="N59" i="6"/>
  <c r="L59" i="6"/>
  <c r="S59" i="6" s="1"/>
  <c r="K59" i="6"/>
  <c r="J59" i="6"/>
  <c r="Q58" i="6"/>
  <c r="P58" i="6"/>
  <c r="O58" i="6"/>
  <c r="N58" i="6"/>
  <c r="L58" i="6"/>
  <c r="S58" i="6" s="1"/>
  <c r="K58" i="6"/>
  <c r="J58" i="6"/>
  <c r="Q57" i="6"/>
  <c r="P57" i="6"/>
  <c r="O57" i="6"/>
  <c r="N57" i="6"/>
  <c r="L57" i="6"/>
  <c r="S57" i="6" s="1"/>
  <c r="K57" i="6"/>
  <c r="J57" i="6"/>
  <c r="Q56" i="6"/>
  <c r="P56" i="6"/>
  <c r="O56" i="6"/>
  <c r="N56" i="6"/>
  <c r="L56" i="6"/>
  <c r="S56" i="6" s="1"/>
  <c r="K56" i="6"/>
  <c r="J56" i="6"/>
  <c r="Q55" i="6"/>
  <c r="P55" i="6"/>
  <c r="O55" i="6"/>
  <c r="N55" i="6"/>
  <c r="L55" i="6"/>
  <c r="S55" i="6" s="1"/>
  <c r="K55" i="6"/>
  <c r="J55" i="6"/>
  <c r="Q54" i="6"/>
  <c r="P54" i="6"/>
  <c r="O54" i="6"/>
  <c r="N54" i="6"/>
  <c r="L54" i="6"/>
  <c r="S54" i="6" s="1"/>
  <c r="K54" i="6"/>
  <c r="J54" i="6"/>
  <c r="Q53" i="6"/>
  <c r="P53" i="6"/>
  <c r="O53" i="6"/>
  <c r="N53" i="6"/>
  <c r="L53" i="6"/>
  <c r="S53" i="6" s="1"/>
  <c r="K53" i="6"/>
  <c r="J53" i="6"/>
  <c r="Q52" i="6"/>
  <c r="P52" i="6"/>
  <c r="O52" i="6"/>
  <c r="N52" i="6"/>
  <c r="L52" i="6"/>
  <c r="S52" i="6" s="1"/>
  <c r="K52" i="6"/>
  <c r="J52" i="6"/>
  <c r="Q51" i="6"/>
  <c r="P51" i="6"/>
  <c r="O51" i="6"/>
  <c r="N51" i="6"/>
  <c r="L51" i="6"/>
  <c r="S51" i="6" s="1"/>
  <c r="K51" i="6"/>
  <c r="J51" i="6"/>
  <c r="Q50" i="6"/>
  <c r="P50" i="6"/>
  <c r="O50" i="6"/>
  <c r="N50" i="6"/>
  <c r="L50" i="6"/>
  <c r="S50" i="6" s="1"/>
  <c r="K50" i="6"/>
  <c r="J50" i="6"/>
  <c r="Q49" i="6"/>
  <c r="P49" i="6"/>
  <c r="O49" i="6"/>
  <c r="N49" i="6"/>
  <c r="L49" i="6"/>
  <c r="S49" i="6" s="1"/>
  <c r="K49" i="6"/>
  <c r="J49" i="6"/>
  <c r="Q48" i="6"/>
  <c r="P48" i="6"/>
  <c r="O48" i="6"/>
  <c r="N48" i="6"/>
  <c r="L48" i="6"/>
  <c r="S48" i="6" s="1"/>
  <c r="K48" i="6"/>
  <c r="J48" i="6"/>
  <c r="Q47" i="6"/>
  <c r="P47" i="6"/>
  <c r="O47" i="6"/>
  <c r="N47" i="6"/>
  <c r="L47" i="6"/>
  <c r="S47" i="6" s="1"/>
  <c r="K47" i="6"/>
  <c r="J47" i="6"/>
  <c r="Q46" i="6"/>
  <c r="P46" i="6"/>
  <c r="O46" i="6"/>
  <c r="N46" i="6"/>
  <c r="L46" i="6"/>
  <c r="S46" i="6" s="1"/>
  <c r="K46" i="6"/>
  <c r="J46" i="6"/>
  <c r="Q45" i="6"/>
  <c r="P45" i="6"/>
  <c r="O45" i="6"/>
  <c r="N45" i="6"/>
  <c r="L45" i="6"/>
  <c r="S45" i="6" s="1"/>
  <c r="K45" i="6"/>
  <c r="J45" i="6"/>
  <c r="Q44" i="6"/>
  <c r="P44" i="6"/>
  <c r="O44" i="6"/>
  <c r="N44" i="6"/>
  <c r="L44" i="6"/>
  <c r="S44" i="6" s="1"/>
  <c r="K44" i="6"/>
  <c r="J44" i="6"/>
  <c r="Q43" i="6"/>
  <c r="P43" i="6"/>
  <c r="O43" i="6"/>
  <c r="N43" i="6"/>
  <c r="L43" i="6"/>
  <c r="S43" i="6" s="1"/>
  <c r="K43" i="6"/>
  <c r="J43" i="6"/>
  <c r="Q42" i="6"/>
  <c r="P42" i="6"/>
  <c r="O42" i="6"/>
  <c r="N42" i="6"/>
  <c r="L42" i="6"/>
  <c r="S42" i="6" s="1"/>
  <c r="K42" i="6"/>
  <c r="J42" i="6"/>
  <c r="Q41" i="6"/>
  <c r="P41" i="6"/>
  <c r="O41" i="6"/>
  <c r="N41" i="6"/>
  <c r="L41" i="6"/>
  <c r="S41" i="6" s="1"/>
  <c r="K41" i="6"/>
  <c r="J41" i="6"/>
  <c r="Q40" i="6"/>
  <c r="P40" i="6"/>
  <c r="O40" i="6"/>
  <c r="N40" i="6"/>
  <c r="L40" i="6"/>
  <c r="S40" i="6" s="1"/>
  <c r="K40" i="6"/>
  <c r="J40" i="6"/>
  <c r="Q39" i="6"/>
  <c r="P39" i="6"/>
  <c r="O39" i="6"/>
  <c r="N39" i="6"/>
  <c r="L39" i="6"/>
  <c r="S39" i="6" s="1"/>
  <c r="K39" i="6"/>
  <c r="J39" i="6"/>
  <c r="Q38" i="6"/>
  <c r="P38" i="6"/>
  <c r="O38" i="6"/>
  <c r="N38" i="6"/>
  <c r="L38" i="6"/>
  <c r="S38" i="6" s="1"/>
  <c r="K38" i="6"/>
  <c r="J38" i="6"/>
  <c r="Q37" i="6"/>
  <c r="P37" i="6"/>
  <c r="O37" i="6"/>
  <c r="N37" i="6"/>
  <c r="L37" i="6"/>
  <c r="S37" i="6" s="1"/>
  <c r="K37" i="6"/>
  <c r="J37" i="6"/>
  <c r="Q36" i="6"/>
  <c r="P36" i="6"/>
  <c r="O36" i="6"/>
  <c r="N36" i="6"/>
  <c r="L36" i="6"/>
  <c r="S36" i="6" s="1"/>
  <c r="K36" i="6"/>
  <c r="J36" i="6"/>
  <c r="Q35" i="6"/>
  <c r="P35" i="6"/>
  <c r="O35" i="6"/>
  <c r="N35" i="6"/>
  <c r="L35" i="6"/>
  <c r="S35" i="6" s="1"/>
  <c r="K35" i="6"/>
  <c r="J35" i="6"/>
  <c r="Q34" i="6"/>
  <c r="P34" i="6"/>
  <c r="O34" i="6"/>
  <c r="N34" i="6"/>
  <c r="L34" i="6"/>
  <c r="S34" i="6" s="1"/>
  <c r="K34" i="6"/>
  <c r="J34" i="6"/>
  <c r="Q33" i="6"/>
  <c r="P33" i="6"/>
  <c r="O33" i="6"/>
  <c r="N33" i="6"/>
  <c r="L33" i="6"/>
  <c r="S33" i="6" s="1"/>
  <c r="K33" i="6"/>
  <c r="J33" i="6"/>
  <c r="Q32" i="6"/>
  <c r="P32" i="6"/>
  <c r="O32" i="6"/>
  <c r="N32" i="6"/>
  <c r="L32" i="6"/>
  <c r="S32" i="6" s="1"/>
  <c r="K32" i="6"/>
  <c r="J32" i="6"/>
  <c r="Q31" i="6"/>
  <c r="P31" i="6"/>
  <c r="O31" i="6"/>
  <c r="N31" i="6"/>
  <c r="L31" i="6"/>
  <c r="S31" i="6" s="1"/>
  <c r="K31" i="6"/>
  <c r="J31" i="6"/>
  <c r="Q30" i="6"/>
  <c r="P30" i="6"/>
  <c r="O30" i="6"/>
  <c r="N30" i="6"/>
  <c r="L30" i="6"/>
  <c r="S30" i="6" s="1"/>
  <c r="K30" i="6"/>
  <c r="J30" i="6"/>
  <c r="Q29" i="6"/>
  <c r="P29" i="6"/>
  <c r="O29" i="6"/>
  <c r="N29" i="6"/>
  <c r="L29" i="6"/>
  <c r="S29" i="6" s="1"/>
  <c r="K29" i="6"/>
  <c r="J29" i="6"/>
  <c r="Q28" i="6"/>
  <c r="P28" i="6"/>
  <c r="O28" i="6"/>
  <c r="N28" i="6"/>
  <c r="L28" i="6"/>
  <c r="S28" i="6" s="1"/>
  <c r="K28" i="6"/>
  <c r="J28" i="6"/>
  <c r="Q27" i="6"/>
  <c r="P27" i="6"/>
  <c r="O27" i="6"/>
  <c r="N27" i="6"/>
  <c r="L27" i="6"/>
  <c r="S27" i="6" s="1"/>
  <c r="K27" i="6"/>
  <c r="J27" i="6"/>
  <c r="Q26" i="6"/>
  <c r="P26" i="6"/>
  <c r="O26" i="6"/>
  <c r="N26" i="6"/>
  <c r="L26" i="6"/>
  <c r="S26" i="6" s="1"/>
  <c r="K26" i="6"/>
  <c r="J26" i="6"/>
  <c r="Q25" i="6"/>
  <c r="P25" i="6"/>
  <c r="O25" i="6"/>
  <c r="N25" i="6"/>
  <c r="L25" i="6"/>
  <c r="S25" i="6" s="1"/>
  <c r="K25" i="6"/>
  <c r="J25" i="6"/>
  <c r="Q24" i="6"/>
  <c r="P24" i="6"/>
  <c r="O24" i="6"/>
  <c r="N24" i="6"/>
  <c r="L24" i="6"/>
  <c r="S24" i="6" s="1"/>
  <c r="K24" i="6"/>
  <c r="J24" i="6"/>
  <c r="Q23" i="6"/>
  <c r="P23" i="6"/>
  <c r="O23" i="6"/>
  <c r="N23" i="6"/>
  <c r="L23" i="6"/>
  <c r="S23" i="6" s="1"/>
  <c r="K23" i="6"/>
  <c r="J23" i="6"/>
  <c r="Q22" i="6"/>
  <c r="P22" i="6"/>
  <c r="O22" i="6"/>
  <c r="N22" i="6"/>
  <c r="L22" i="6"/>
  <c r="S22" i="6" s="1"/>
  <c r="K22" i="6"/>
  <c r="J22" i="6"/>
  <c r="Q21" i="6"/>
  <c r="P21" i="6"/>
  <c r="O21" i="6"/>
  <c r="N21" i="6"/>
  <c r="L21" i="6"/>
  <c r="S21" i="6" s="1"/>
  <c r="K21" i="6"/>
  <c r="J21" i="6"/>
  <c r="Q20" i="6"/>
  <c r="P20" i="6"/>
  <c r="O20" i="6"/>
  <c r="N20" i="6"/>
  <c r="L20" i="6"/>
  <c r="S20" i="6" s="1"/>
  <c r="K20" i="6"/>
  <c r="J20" i="6"/>
  <c r="Q19" i="6"/>
  <c r="P19" i="6"/>
  <c r="O19" i="6"/>
  <c r="N19" i="6"/>
  <c r="L19" i="6"/>
  <c r="S19" i="6" s="1"/>
  <c r="K19" i="6"/>
  <c r="J19" i="6"/>
  <c r="Q18" i="6"/>
  <c r="P18" i="6"/>
  <c r="O18" i="6"/>
  <c r="N18" i="6"/>
  <c r="L18" i="6"/>
  <c r="S18" i="6" s="1"/>
  <c r="K18" i="6"/>
  <c r="J18" i="6"/>
  <c r="Q17" i="6"/>
  <c r="P17" i="6"/>
  <c r="O17" i="6"/>
  <c r="N17" i="6"/>
  <c r="L17" i="6"/>
  <c r="S17" i="6" s="1"/>
  <c r="K17" i="6"/>
  <c r="J17" i="6"/>
  <c r="Q16" i="6"/>
  <c r="P16" i="6"/>
  <c r="O16" i="6"/>
  <c r="N16" i="6"/>
  <c r="L16" i="6"/>
  <c r="S16" i="6" s="1"/>
  <c r="K16" i="6"/>
  <c r="J16" i="6"/>
  <c r="Q15" i="6"/>
  <c r="P15" i="6"/>
  <c r="O15" i="6"/>
  <c r="N15" i="6"/>
  <c r="L15" i="6"/>
  <c r="S15" i="6" s="1"/>
  <c r="K15" i="6"/>
  <c r="J15" i="6"/>
  <c r="Q14" i="6"/>
  <c r="P14" i="6"/>
  <c r="O14" i="6"/>
  <c r="N14" i="6"/>
  <c r="L14" i="6"/>
  <c r="S14" i="6" s="1"/>
  <c r="K14" i="6"/>
  <c r="J14" i="6"/>
  <c r="Q13" i="6"/>
  <c r="P13" i="6"/>
  <c r="O13" i="6"/>
  <c r="N13" i="6"/>
  <c r="L13" i="6"/>
  <c r="S13" i="6" s="1"/>
  <c r="K13" i="6"/>
  <c r="J13" i="6"/>
  <c r="Q12" i="6"/>
  <c r="P12" i="6"/>
  <c r="O12" i="6"/>
  <c r="N12" i="6"/>
  <c r="L12" i="6"/>
  <c r="S12" i="6" s="1"/>
  <c r="K12" i="6"/>
  <c r="J12" i="6"/>
  <c r="Q11" i="6"/>
  <c r="P11" i="6"/>
  <c r="O11" i="6"/>
  <c r="N11" i="6"/>
  <c r="L11" i="6"/>
  <c r="S11" i="6" s="1"/>
  <c r="K11" i="6"/>
  <c r="J11" i="6"/>
  <c r="Q10" i="6"/>
  <c r="P10" i="6"/>
  <c r="O10" i="6"/>
  <c r="N10" i="6"/>
  <c r="L10" i="6"/>
  <c r="S10" i="6" s="1"/>
  <c r="K10" i="6"/>
  <c r="J10" i="6"/>
  <c r="Q9" i="6"/>
  <c r="P9" i="6"/>
  <c r="O9" i="6"/>
  <c r="N9" i="6"/>
  <c r="L9" i="6"/>
  <c r="S9" i="6" s="1"/>
  <c r="K9" i="6"/>
  <c r="J9" i="6"/>
  <c r="Q8" i="6"/>
  <c r="P8" i="6"/>
  <c r="O8" i="6"/>
  <c r="N8" i="6"/>
  <c r="L8" i="6"/>
  <c r="S8" i="6" s="1"/>
  <c r="K8" i="6"/>
  <c r="J8" i="6"/>
  <c r="Q7" i="6"/>
  <c r="P7" i="6"/>
  <c r="O7" i="6"/>
  <c r="N7" i="6"/>
  <c r="L7" i="6"/>
  <c r="S7" i="6" s="1"/>
  <c r="K7" i="6"/>
  <c r="J7" i="6"/>
  <c r="Q6" i="6"/>
  <c r="P6" i="6"/>
  <c r="O6" i="6"/>
  <c r="N6" i="6"/>
  <c r="L6" i="6"/>
  <c r="S6" i="6" s="1"/>
  <c r="K6" i="6"/>
  <c r="J6" i="6"/>
  <c r="Q5" i="6"/>
  <c r="P5" i="6"/>
  <c r="O5" i="6"/>
  <c r="N5" i="6"/>
  <c r="L5" i="6"/>
  <c r="S5" i="6" s="1"/>
  <c r="K5" i="6"/>
  <c r="J5" i="6"/>
  <c r="Q4" i="6"/>
  <c r="P4" i="6"/>
  <c r="O4" i="6"/>
  <c r="N4" i="6"/>
  <c r="L4" i="6"/>
  <c r="S4" i="6" s="1"/>
  <c r="K4" i="6"/>
  <c r="J4" i="6"/>
  <c r="Q3" i="6"/>
  <c r="P3" i="6"/>
  <c r="O3" i="6"/>
  <c r="N3" i="6"/>
  <c r="L3" i="6"/>
  <c r="S3" i="6" s="1"/>
  <c r="K3" i="6"/>
  <c r="J3" i="6"/>
  <c r="F372" i="7" l="1"/>
  <c r="D372" i="7"/>
  <c r="B372" i="7"/>
  <c r="F371" i="7"/>
  <c r="D371" i="7"/>
  <c r="F370" i="7"/>
  <c r="D370" i="7"/>
  <c r="B370" i="7"/>
  <c r="F369" i="7"/>
  <c r="D369" i="7"/>
  <c r="B369" i="7"/>
  <c r="L24" i="7"/>
  <c r="K24" i="7"/>
  <c r="J24" i="7"/>
  <c r="L25" i="7"/>
  <c r="K25" i="7"/>
  <c r="F372" i="5"/>
  <c r="D372" i="5"/>
  <c r="B372" i="5"/>
  <c r="F371" i="5"/>
  <c r="D371" i="5"/>
  <c r="F370" i="5"/>
  <c r="D370" i="5"/>
  <c r="B370" i="5"/>
  <c r="F369" i="5"/>
  <c r="D369" i="5"/>
  <c r="B369" i="5"/>
  <c r="L69" i="4"/>
  <c r="K69" i="4"/>
  <c r="J69" i="4"/>
  <c r="I69" i="4"/>
  <c r="H69" i="4"/>
  <c r="F69" i="4"/>
  <c r="E69" i="4"/>
  <c r="D69" i="4"/>
  <c r="C69" i="4"/>
  <c r="B69" i="4"/>
  <c r="L68" i="4"/>
  <c r="K68" i="4"/>
  <c r="J68" i="4"/>
  <c r="I68" i="4"/>
  <c r="F68" i="4"/>
  <c r="E68" i="4"/>
  <c r="D68" i="4"/>
  <c r="C68" i="4"/>
  <c r="L67" i="4"/>
  <c r="K67" i="4"/>
  <c r="J67" i="4"/>
  <c r="I67" i="4"/>
  <c r="H67" i="4"/>
  <c r="F67" i="4"/>
  <c r="E67" i="4"/>
  <c r="D67" i="4"/>
  <c r="C67" i="4"/>
  <c r="B67" i="4"/>
  <c r="L66" i="4"/>
  <c r="K66" i="4"/>
  <c r="J66" i="4"/>
  <c r="I66" i="4"/>
  <c r="H66" i="4"/>
  <c r="F66" i="4"/>
  <c r="E66" i="4"/>
  <c r="D66" i="4"/>
  <c r="C66" i="4"/>
  <c r="B66" i="4"/>
  <c r="H45" i="3" l="1"/>
  <c r="G45" i="3"/>
  <c r="F45" i="3"/>
  <c r="D45" i="3"/>
  <c r="C45" i="3"/>
  <c r="B45" i="3"/>
  <c r="H44" i="3"/>
  <c r="G44" i="3"/>
  <c r="F44" i="3"/>
  <c r="D44" i="3"/>
  <c r="C44" i="3"/>
  <c r="B44" i="3"/>
  <c r="H43" i="3"/>
  <c r="G43" i="3"/>
  <c r="D43" i="3"/>
  <c r="C43" i="3"/>
  <c r="H42" i="3"/>
  <c r="G42" i="3"/>
  <c r="F42" i="3"/>
  <c r="D42" i="3"/>
  <c r="C42" i="3"/>
  <c r="B42" i="3"/>
  <c r="J48" i="2" l="1"/>
  <c r="H48" i="2"/>
  <c r="F48" i="2"/>
  <c r="D48" i="2"/>
  <c r="D47" i="2"/>
  <c r="D46" i="2" s="1"/>
  <c r="F47" i="2"/>
  <c r="F46" i="2" s="1"/>
  <c r="H47" i="2"/>
  <c r="H46" i="2" s="1"/>
  <c r="J47" i="2"/>
  <c r="J46" i="2" s="1"/>
  <c r="B47" i="2"/>
  <c r="B46" i="2" s="1"/>
  <c r="D45" i="2"/>
  <c r="F45" i="2"/>
  <c r="H45" i="2"/>
  <c r="J45" i="2"/>
  <c r="B45" i="2"/>
  <c r="F30" i="1" l="1"/>
  <c r="C30" i="1"/>
  <c r="C29" i="1"/>
  <c r="C28" i="1" s="1"/>
  <c r="E29" i="1"/>
  <c r="E28" i="1" s="1"/>
  <c r="F29" i="1"/>
  <c r="F28" i="1" s="1"/>
  <c r="B29" i="1"/>
  <c r="B28" i="1" s="1"/>
  <c r="C27" i="1"/>
  <c r="E27" i="1"/>
  <c r="F27" i="1"/>
  <c r="B27" i="1"/>
  <c r="K26" i="7"/>
  <c r="K23" i="7"/>
  <c r="L26" i="7"/>
  <c r="L23" i="7"/>
  <c r="J26" i="7"/>
  <c r="J23" i="7"/>
</calcChain>
</file>

<file path=xl/sharedStrings.xml><?xml version="1.0" encoding="utf-8"?>
<sst xmlns="http://schemas.openxmlformats.org/spreadsheetml/2006/main" count="217" uniqueCount="158">
  <si>
    <t>Control</t>
  </si>
  <si>
    <t>Glucose</t>
    <phoneticPr fontId="1" type="noConversion"/>
  </si>
  <si>
    <t>50 uM genipin</t>
    <phoneticPr fontId="1" type="noConversion"/>
  </si>
  <si>
    <t>Pyruvate</t>
    <phoneticPr fontId="1" type="noConversion"/>
  </si>
  <si>
    <t>Average</t>
    <phoneticPr fontId="1" type="noConversion"/>
  </si>
  <si>
    <t>SEM</t>
    <phoneticPr fontId="1" type="noConversion"/>
  </si>
  <si>
    <t>N</t>
    <phoneticPr fontId="1" type="noConversion"/>
  </si>
  <si>
    <t>TTEST</t>
    <phoneticPr fontId="1" type="noConversion"/>
  </si>
  <si>
    <t>NC</t>
  </si>
  <si>
    <t>siRNA-1</t>
  </si>
  <si>
    <t>siRNA-2</t>
  </si>
  <si>
    <t>siRNA-3</t>
  </si>
  <si>
    <t>Control</t>
    <phoneticPr fontId="1" type="noConversion"/>
  </si>
  <si>
    <t>UCP2-siRNA-1</t>
    <phoneticPr fontId="1" type="noConversion"/>
  </si>
  <si>
    <t>UCP2-siRNA-2</t>
    <phoneticPr fontId="1" type="noConversion"/>
  </si>
  <si>
    <t>UCP2-siRNA-3</t>
    <phoneticPr fontId="1" type="noConversion"/>
  </si>
  <si>
    <t>50uM genipin</t>
    <phoneticPr fontId="1" type="noConversion"/>
  </si>
  <si>
    <t>Average</t>
    <phoneticPr fontId="1" type="noConversion"/>
  </si>
  <si>
    <t>TTEST</t>
    <phoneticPr fontId="1" type="noConversion"/>
  </si>
  <si>
    <t>5.6 mM glucose</t>
  </si>
  <si>
    <t>10 mM pyruvate</t>
  </si>
  <si>
    <t>ABT</t>
  </si>
  <si>
    <t>Bcl-xL OE</t>
  </si>
  <si>
    <t>Control</t>
    <phoneticPr fontId="4" type="noConversion"/>
  </si>
  <si>
    <t>ABT</t>
    <phoneticPr fontId="4" type="noConversion"/>
  </si>
  <si>
    <t>Bcl-xL OE</t>
    <phoneticPr fontId="4" type="noConversion"/>
  </si>
  <si>
    <t>TTEST</t>
    <phoneticPr fontId="4" type="noConversion"/>
  </si>
  <si>
    <t>N</t>
    <phoneticPr fontId="4" type="noConversion"/>
  </si>
  <si>
    <t>SEM</t>
    <phoneticPr fontId="4" type="noConversion"/>
  </si>
  <si>
    <t>Average</t>
    <phoneticPr fontId="4" type="noConversion"/>
  </si>
  <si>
    <t>Control</t>
    <phoneticPr fontId="4" type="noConversion"/>
  </si>
  <si>
    <t>Bcl-xL siRNA-1</t>
    <phoneticPr fontId="4" type="noConversion"/>
  </si>
  <si>
    <t>Bcl-xL siRNA-2</t>
    <phoneticPr fontId="4" type="noConversion"/>
  </si>
  <si>
    <t>Bcl-xL siRNA-3</t>
    <phoneticPr fontId="4" type="noConversion"/>
  </si>
  <si>
    <t>Bcl-xL OE</t>
    <phoneticPr fontId="4" type="noConversion"/>
  </si>
  <si>
    <t>Bcl-xL siRNA-1</t>
    <phoneticPr fontId="4" type="noConversion"/>
  </si>
  <si>
    <t>TTEST</t>
    <phoneticPr fontId="4" type="noConversion"/>
  </si>
  <si>
    <t>N</t>
    <phoneticPr fontId="4" type="noConversion"/>
  </si>
  <si>
    <t>Average</t>
    <phoneticPr fontId="4" type="noConversion"/>
  </si>
  <si>
    <t>TTEST</t>
    <phoneticPr fontId="1" type="noConversion"/>
  </si>
  <si>
    <t>Control</t>
    <phoneticPr fontId="4" type="noConversion"/>
  </si>
  <si>
    <t>Bcl-xL OE</t>
    <phoneticPr fontId="4" type="noConversion"/>
  </si>
  <si>
    <t xml:space="preserve"> </t>
    <phoneticPr fontId="4" type="noConversion"/>
  </si>
  <si>
    <t>Control</t>
    <phoneticPr fontId="4" type="noConversion"/>
  </si>
  <si>
    <t>Bcl-xL OE</t>
    <phoneticPr fontId="4" type="noConversion"/>
  </si>
  <si>
    <t>TTEST</t>
    <phoneticPr fontId="4" type="noConversion"/>
  </si>
  <si>
    <t>N</t>
    <phoneticPr fontId="4" type="noConversion"/>
  </si>
  <si>
    <t xml:space="preserve"> </t>
    <phoneticPr fontId="4" type="noConversion"/>
  </si>
  <si>
    <t>Average</t>
    <phoneticPr fontId="1" type="noConversion"/>
  </si>
  <si>
    <t>TTEST</t>
    <phoneticPr fontId="1" type="noConversion"/>
  </si>
  <si>
    <t>Mitoflash (fold change)</t>
    <phoneticPr fontId="1" type="noConversion"/>
  </si>
  <si>
    <t>10 mM pyruvate</t>
    <phoneticPr fontId="1" type="noConversion"/>
  </si>
  <si>
    <t>ATP (fold change)</t>
    <phoneticPr fontId="4" type="noConversion"/>
  </si>
  <si>
    <t>10 mP pyruvate</t>
    <phoneticPr fontId="1" type="noConversion"/>
  </si>
  <si>
    <t>Average</t>
    <phoneticPr fontId="1" type="noConversion"/>
  </si>
  <si>
    <t>TTEST</t>
    <phoneticPr fontId="1" type="noConversion"/>
  </si>
  <si>
    <t>N</t>
    <phoneticPr fontId="1" type="noConversion"/>
  </si>
  <si>
    <t>Average</t>
    <phoneticPr fontId="4" type="noConversion"/>
  </si>
  <si>
    <t>Normalized</t>
    <phoneticPr fontId="4" type="noConversion"/>
  </si>
  <si>
    <t>Time [s]</t>
  </si>
  <si>
    <t>Intensity Region 1</t>
  </si>
  <si>
    <t>Intensity Region 2</t>
  </si>
  <si>
    <t>Intensity Region 3</t>
  </si>
  <si>
    <t>Intensity Region 4</t>
  </si>
  <si>
    <t>Intensity Region 5</t>
  </si>
  <si>
    <t>Intensity Region 6</t>
  </si>
  <si>
    <t>Intensity Region 7</t>
  </si>
  <si>
    <t>Intensity Region 8</t>
  </si>
  <si>
    <t>mean</t>
    <phoneticPr fontId="4" type="noConversion"/>
  </si>
  <si>
    <t>Ch1-ROI1</t>
  </si>
  <si>
    <t>Ch1-ROI2</t>
  </si>
  <si>
    <t>Ch1-ROI3</t>
  </si>
  <si>
    <t>Ch1-ROI4</t>
  </si>
  <si>
    <t>Ch1-ROI5</t>
  </si>
  <si>
    <t>Ch1-ROI6</t>
  </si>
  <si>
    <t>Ch1-ROI7</t>
  </si>
  <si>
    <t>Ch1-ROI9</t>
  </si>
  <si>
    <t>Ch1-ROI11</t>
  </si>
  <si>
    <t>Glucose</t>
    <phoneticPr fontId="4" type="noConversion"/>
  </si>
  <si>
    <t>mean</t>
    <phoneticPr fontId="4" type="noConversion"/>
  </si>
  <si>
    <t>Normalized</t>
    <phoneticPr fontId="4" type="noConversion"/>
  </si>
  <si>
    <t>Pyruvate</t>
    <phoneticPr fontId="4" type="noConversion"/>
  </si>
  <si>
    <t>normalized</t>
    <phoneticPr fontId="4" type="noConversion"/>
  </si>
  <si>
    <t>Ch1-ROI8</t>
  </si>
  <si>
    <t>Ch1-ROI10</t>
  </si>
  <si>
    <t>Ch1-ROI12</t>
  </si>
  <si>
    <t>Ch1-ROI13</t>
  </si>
  <si>
    <t>Glucose</t>
    <phoneticPr fontId="4" type="noConversion"/>
  </si>
  <si>
    <t>Pyruvate</t>
    <phoneticPr fontId="4" type="noConversion"/>
  </si>
  <si>
    <t>Before pacing</t>
    <phoneticPr fontId="4" type="noConversion"/>
  </si>
  <si>
    <t>1Hz pacing</t>
    <phoneticPr fontId="4" type="noConversion"/>
  </si>
  <si>
    <t>N</t>
    <phoneticPr fontId="4" type="noConversion"/>
  </si>
  <si>
    <t>After pacing</t>
    <phoneticPr fontId="1" type="noConversion"/>
  </si>
  <si>
    <t>leak/basal</t>
    <phoneticPr fontId="4" type="noConversion"/>
  </si>
  <si>
    <t>AVE</t>
    <phoneticPr fontId="4" type="noConversion"/>
  </si>
  <si>
    <t>N</t>
    <phoneticPr fontId="4" type="noConversion"/>
  </si>
  <si>
    <t>SE</t>
    <phoneticPr fontId="4" type="noConversion"/>
  </si>
  <si>
    <t>glucose</t>
    <phoneticPr fontId="4" type="noConversion"/>
  </si>
  <si>
    <t>pyruvate</t>
    <phoneticPr fontId="4" type="noConversion"/>
  </si>
  <si>
    <t>ISO</t>
    <phoneticPr fontId="4" type="noConversion"/>
  </si>
  <si>
    <t>EGTA</t>
    <phoneticPr fontId="4" type="noConversion"/>
  </si>
  <si>
    <t>respiration</t>
    <phoneticPr fontId="1" type="noConversion"/>
  </si>
  <si>
    <t>UCP2-p1</t>
  </si>
  <si>
    <t>UCP2-p2</t>
  </si>
  <si>
    <t>UCP3-p1</t>
  </si>
  <si>
    <t>UCP3-p2</t>
  </si>
  <si>
    <t>18s</t>
  </si>
  <si>
    <t>relative mRNA compared to 18S in adult cardiomyocytes</t>
    <phoneticPr fontId="4" type="noConversion"/>
  </si>
  <si>
    <t>Average</t>
    <phoneticPr fontId="4" type="noConversion"/>
  </si>
  <si>
    <t>relative mRNA compared to 18S in neonatal cardiomyocytes</t>
    <phoneticPr fontId="4" type="noConversion"/>
  </si>
  <si>
    <t>UCP2-p1</t>
    <phoneticPr fontId="4" type="noConversion"/>
  </si>
  <si>
    <t>UCP2-p2</t>
    <phoneticPr fontId="4" type="noConversion"/>
  </si>
  <si>
    <t>UCP3-p1</t>
    <phoneticPr fontId="4" type="noConversion"/>
  </si>
  <si>
    <t>UCP3-p2</t>
    <phoneticPr fontId="4" type="noConversion"/>
  </si>
  <si>
    <t>Average</t>
    <phoneticPr fontId="4" type="noConversion"/>
  </si>
  <si>
    <t>Western analysis for UCP2 in neonatal cardiomyocytes</t>
    <phoneticPr fontId="1" type="noConversion"/>
  </si>
  <si>
    <t>Average</t>
    <phoneticPr fontId="1" type="noConversion"/>
  </si>
  <si>
    <t>western analysis of Bcl-xL in neonatal cardiomyocytes</t>
    <phoneticPr fontId="1" type="noConversion"/>
  </si>
  <si>
    <t>N</t>
    <phoneticPr fontId="1" type="noConversion"/>
  </si>
  <si>
    <t>5.6 mM Glucose</t>
    <phoneticPr fontId="1" type="noConversion"/>
  </si>
  <si>
    <t>10 mM Pyruvate</t>
    <phoneticPr fontId="1" type="noConversion"/>
  </si>
  <si>
    <t>before pacing</t>
  </si>
  <si>
    <t>1Hz pacing</t>
  </si>
  <si>
    <t>after pacing</t>
  </si>
  <si>
    <t>control</t>
    <phoneticPr fontId="1" type="noConversion"/>
  </si>
  <si>
    <r>
      <t>ISO-1</t>
    </r>
    <r>
      <rPr>
        <sz val="9"/>
        <rFont val="Symbol"/>
        <family val="1"/>
        <charset val="2"/>
      </rPr>
      <t></t>
    </r>
    <r>
      <rPr>
        <sz val="9"/>
        <rFont val="Arial"/>
        <family val="2"/>
      </rPr>
      <t>M</t>
    </r>
  </si>
  <si>
    <t>0-Ca 5mM-EGTA</t>
  </si>
  <si>
    <t>Glucose</t>
    <phoneticPr fontId="1" type="noConversion"/>
  </si>
  <si>
    <t>Pyruvate</t>
    <phoneticPr fontId="1" type="noConversion"/>
  </si>
  <si>
    <t>Before pacing</t>
    <phoneticPr fontId="1" type="noConversion"/>
  </si>
  <si>
    <t>Pacing</t>
    <phoneticPr fontId="1" type="noConversion"/>
  </si>
  <si>
    <t>After pacing</t>
    <phoneticPr fontId="1" type="noConversion"/>
  </si>
  <si>
    <t>Control</t>
    <phoneticPr fontId="1" type="noConversion"/>
  </si>
  <si>
    <t>ISO</t>
    <phoneticPr fontId="1" type="noConversion"/>
  </si>
  <si>
    <t>EGTA</t>
    <phoneticPr fontId="1" type="noConversion"/>
  </si>
  <si>
    <t>Average</t>
    <phoneticPr fontId="1" type="noConversion"/>
  </si>
  <si>
    <t>N</t>
    <phoneticPr fontId="1" type="noConversion"/>
  </si>
  <si>
    <t>SEM</t>
    <phoneticPr fontId="1" type="noConversion"/>
  </si>
  <si>
    <t>Average</t>
    <phoneticPr fontId="1" type="noConversion"/>
  </si>
  <si>
    <t>SEM</t>
    <phoneticPr fontId="1" type="noConversion"/>
  </si>
  <si>
    <t>5.6mM glucose</t>
    <phoneticPr fontId="1" type="noConversion"/>
  </si>
  <si>
    <t>10 mM pyruvate</t>
    <phoneticPr fontId="1" type="noConversion"/>
  </si>
  <si>
    <t>Control</t>
    <phoneticPr fontId="1" type="noConversion"/>
  </si>
  <si>
    <t>Ru360</t>
    <phoneticPr fontId="1" type="noConversion"/>
  </si>
  <si>
    <t>Average</t>
    <phoneticPr fontId="1" type="noConversion"/>
  </si>
  <si>
    <t>N</t>
    <phoneticPr fontId="1" type="noConversion"/>
  </si>
  <si>
    <t>SEM</t>
    <phoneticPr fontId="1" type="noConversion"/>
  </si>
  <si>
    <t>TTEST</t>
    <phoneticPr fontId="1" type="noConversion"/>
  </si>
  <si>
    <t>TTEST2</t>
    <phoneticPr fontId="1" type="noConversion"/>
  </si>
  <si>
    <t>Mitoflash</t>
    <phoneticPr fontId="1" type="noConversion"/>
  </si>
  <si>
    <t>Time</t>
  </si>
  <si>
    <t>Ru360</t>
  </si>
  <si>
    <t>Peak amplitude</t>
    <phoneticPr fontId="1" type="noConversion"/>
  </si>
  <si>
    <t>Control</t>
    <phoneticPr fontId="1" type="noConversion"/>
  </si>
  <si>
    <t>Average</t>
    <phoneticPr fontId="1" type="noConversion"/>
  </si>
  <si>
    <t>N</t>
    <phoneticPr fontId="1" type="noConversion"/>
  </si>
  <si>
    <t>SEM</t>
    <phoneticPr fontId="1" type="noConversion"/>
  </si>
  <si>
    <t>TTEST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</si>
</sst>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"/>
      <name val="Arial"/>
      <family val="2"/>
    </font>
    <font>
      <sz val="11"/>
      <color theme="1"/>
      <name val="宋体"/>
      <family val="2"/>
      <charset val="134"/>
    </font>
    <font>
      <sz val="9"/>
      <name val="宋体"/>
      <family val="2"/>
      <charset val="134"/>
    </font>
    <font>
      <sz val="11"/>
      <color rgb="FFFF0000"/>
      <name val="宋体"/>
      <family val="2"/>
      <charset val="134"/>
    </font>
    <font>
      <sz val="11"/>
      <name val="宋体"/>
      <family val="2"/>
      <charset val="134"/>
    </font>
    <font>
      <sz val="11"/>
      <color rgb="FFFF0000"/>
      <name val="宋体"/>
      <family val="3"/>
      <charset val="134"/>
    </font>
    <font>
      <sz val="11"/>
      <name val="宋体"/>
      <family val="3"/>
      <charset val="134"/>
    </font>
    <font>
      <b/>
      <sz val="11"/>
      <color rgb="FFFF0000"/>
      <name val="宋体"/>
      <family val="3"/>
      <charset val="134"/>
    </font>
    <font>
      <sz val="9"/>
      <name val="Arial"/>
      <family val="2"/>
    </font>
    <font>
      <sz val="9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3" fillId="0" borderId="0" xfId="0" applyFont="1" applyFill="1" applyBorder="1">
      <alignment vertical="center"/>
    </xf>
    <xf numFmtId="0" fontId="5" fillId="0" borderId="0" xfId="0" applyFont="1" applyFill="1" applyBorder="1">
      <alignment vertical="center"/>
    </xf>
    <xf numFmtId="0" fontId="6" fillId="0" borderId="0" xfId="0" applyFont="1" applyFill="1" applyBorder="1">
      <alignment vertic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/>
    <xf numFmtId="0" fontId="7" fillId="0" borderId="0" xfId="0" applyFont="1" applyFill="1" applyBorder="1">
      <alignment vertical="center"/>
    </xf>
    <xf numFmtId="0" fontId="8" fillId="0" borderId="0" xfId="0" applyFont="1" applyFill="1" applyBorder="1">
      <alignment vertical="center"/>
    </xf>
    <xf numFmtId="0" fontId="9" fillId="0" borderId="0" xfId="0" applyFont="1" applyFill="1" applyBorder="1">
      <alignment vertical="center"/>
    </xf>
    <xf numFmtId="0" fontId="10" fillId="0" borderId="0" xfId="0" applyFont="1" applyFill="1" applyBorder="1" applyAlignment="1">
      <alignment horizontal="center"/>
    </xf>
    <xf numFmtId="0" fontId="10" fillId="0" borderId="0" xfId="0" applyFont="1" applyFill="1" applyBorder="1" applyAlignment="1"/>
    <xf numFmtId="0" fontId="3" fillId="0" borderId="0" xfId="0" applyFont="1" applyFill="1" applyBorder="1" applyAlignment="1"/>
    <xf numFmtId="0" fontId="10" fillId="0" borderId="0" xfId="0" applyFont="1" applyAlignment="1">
      <alignment horizontal="center"/>
    </xf>
    <xf numFmtId="0" fontId="10" fillId="0" borderId="0" xfId="0" applyFont="1" applyAlignme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plus"/>
            <c:errValType val="cust"/>
            <c:noEndCap val="0"/>
            <c:plus>
              <c:numRef>
                <c:f>[1]summary!$C$43:$D$43</c:f>
                <c:numCache>
                  <c:formatCode>General</c:formatCode>
                  <c:ptCount val="2"/>
                  <c:pt idx="0">
                    <c:v>0</c:v>
                  </c:pt>
                  <c:pt idx="1">
                    <c:v>1.4877196304331404E-2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strRef>
              <c:f>[1]summary!$C$41:$D$41</c:f>
              <c:strCache>
                <c:ptCount val="2"/>
                <c:pt idx="0">
                  <c:v>Glucose</c:v>
                </c:pt>
                <c:pt idx="1">
                  <c:v>Pyruvate</c:v>
                </c:pt>
              </c:strCache>
            </c:strRef>
          </c:cat>
          <c:val>
            <c:numRef>
              <c:f>[1]summary!$C$42:$D$42</c:f>
              <c:numCache>
                <c:formatCode>General</c:formatCode>
                <c:ptCount val="2"/>
                <c:pt idx="0">
                  <c:v>1</c:v>
                </c:pt>
                <c:pt idx="1">
                  <c:v>0.97181527754087038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5248256"/>
        <c:axId val="101134336"/>
      </c:barChart>
      <c:catAx>
        <c:axId val="105248256"/>
        <c:scaling>
          <c:orientation val="minMax"/>
        </c:scaling>
        <c:delete val="0"/>
        <c:axPos val="b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zh-CN"/>
          </a:p>
        </c:txPr>
        <c:crossAx val="101134336"/>
        <c:crosses val="autoZero"/>
        <c:auto val="1"/>
        <c:lblAlgn val="ctr"/>
        <c:lblOffset val="100"/>
        <c:noMultiLvlLbl val="0"/>
      </c:catAx>
      <c:valAx>
        <c:axId val="101134336"/>
        <c:scaling>
          <c:orientation val="minMax"/>
          <c:max val="1.2"/>
          <c:min val="0"/>
        </c:scaling>
        <c:delete val="0"/>
        <c:axPos val="l"/>
        <c:majorGridlines>
          <c:spPr>
            <a:ln>
              <a:noFill/>
            </a:ln>
          </c:spPr>
        </c:majorGridlines>
        <c:numFmt formatCode="#,##0.0_);[Red]\(#,##0.0\)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</c:spPr>
        <c:crossAx val="105248256"/>
        <c:crosses val="autoZero"/>
        <c:crossBetween val="between"/>
        <c:majorUnit val="0.2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601980</xdr:colOff>
      <xdr:row>42</xdr:row>
      <xdr:rowOff>121920</xdr:rowOff>
    </xdr:from>
    <xdr:to>
      <xdr:col>8</xdr:col>
      <xdr:colOff>152400</xdr:colOff>
      <xdr:row>55</xdr:row>
      <xdr:rowOff>72390</xdr:rowOff>
    </xdr:to>
    <xdr:graphicFrame macro="">
      <xdr:nvGraphicFramePr>
        <xdr:cNvPr id="2" name="图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XH/Manuscript/ATP%20story/data%20for%20figures/pyruvate%20effect%20on%20mitoSO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shBC"/>
      <sheetName val="C time normalized"/>
      <sheetName val="C normalized"/>
      <sheetName val="summary"/>
    </sheetNames>
    <sheetDataSet>
      <sheetData sheetId="0"/>
      <sheetData sheetId="1"/>
      <sheetData sheetId="2"/>
      <sheetData sheetId="3">
        <row r="41">
          <cell r="C41" t="str">
            <v>Glucose</v>
          </cell>
          <cell r="D41" t="str">
            <v>Pyruvate</v>
          </cell>
        </row>
        <row r="42">
          <cell r="C42">
            <v>1</v>
          </cell>
          <cell r="D42">
            <v>0.97181527754087038</v>
          </cell>
        </row>
        <row r="43">
          <cell r="C43">
            <v>0</v>
          </cell>
          <cell r="D43">
            <v>1.4877196304331404E-2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opLeftCell="A13" workbookViewId="0">
      <selection activeCell="I29" sqref="I29"/>
    </sheetView>
  </sheetViews>
  <sheetFormatPr defaultRowHeight="14.4"/>
  <sheetData>
    <row r="1" spans="2:6">
      <c r="B1" t="s">
        <v>1</v>
      </c>
      <c r="E1" t="s">
        <v>3</v>
      </c>
    </row>
    <row r="2" spans="2:6">
      <c r="B2" t="s">
        <v>0</v>
      </c>
      <c r="C2" t="s">
        <v>2</v>
      </c>
      <c r="E2" t="s">
        <v>0</v>
      </c>
      <c r="F2" t="s">
        <v>2</v>
      </c>
    </row>
    <row r="3" spans="2:6">
      <c r="B3">
        <v>7.7626700111819904</v>
      </c>
      <c r="C3">
        <v>2.4340289613666175</v>
      </c>
      <c r="E3">
        <v>43.569629999999997</v>
      </c>
      <c r="F3">
        <v>38.203040000000001</v>
      </c>
    </row>
    <row r="4" spans="2:6">
      <c r="B4">
        <v>3.2986844156182991</v>
      </c>
      <c r="C4">
        <v>4.4488091983360993</v>
      </c>
      <c r="E4">
        <v>29.1401</v>
      </c>
      <c r="F4">
        <v>32.795409999999997</v>
      </c>
    </row>
    <row r="5" spans="2:6">
      <c r="B5">
        <v>4.4122362484913848</v>
      </c>
      <c r="C5">
        <v>4.1074145041183208</v>
      </c>
      <c r="E5">
        <v>23.971109999999999</v>
      </c>
      <c r="F5">
        <v>32.960799999999999</v>
      </c>
    </row>
    <row r="6" spans="2:6">
      <c r="B6">
        <v>2.8796123765298405</v>
      </c>
      <c r="C6">
        <v>8.2434313590629849</v>
      </c>
      <c r="E6">
        <v>26.638780000000001</v>
      </c>
      <c r="F6">
        <v>31.02544</v>
      </c>
    </row>
    <row r="7" spans="2:6">
      <c r="B7">
        <v>2.6100060849368663</v>
      </c>
      <c r="C7">
        <v>3.9845210700131899</v>
      </c>
      <c r="E7">
        <v>37.823979999999999</v>
      </c>
      <c r="F7">
        <v>30.12405</v>
      </c>
    </row>
    <row r="8" spans="2:6">
      <c r="B8">
        <v>5.5404431043614659</v>
      </c>
      <c r="C8">
        <v>8.7901310583543868</v>
      </c>
      <c r="E8">
        <v>23.580030000000001</v>
      </c>
      <c r="F8">
        <v>47.480670000000003</v>
      </c>
    </row>
    <row r="9" spans="2:6">
      <c r="B9">
        <v>2.4140945399457188</v>
      </c>
      <c r="C9">
        <v>2.4918761548076747</v>
      </c>
      <c r="E9">
        <v>36.52505</v>
      </c>
      <c r="F9">
        <v>46.617080000000001</v>
      </c>
    </row>
    <row r="10" spans="2:6">
      <c r="B10">
        <v>3.285959376907539</v>
      </c>
      <c r="C10">
        <v>5.042395640635978</v>
      </c>
      <c r="E10">
        <v>31.549240000000001</v>
      </c>
      <c r="F10">
        <v>45.994790000000002</v>
      </c>
    </row>
    <row r="11" spans="2:6">
      <c r="B11">
        <v>1.0596420536560245</v>
      </c>
      <c r="C11">
        <v>3.2187437935003889</v>
      </c>
      <c r="E11">
        <v>20.5486</v>
      </c>
      <c r="F11">
        <v>33.107669999999999</v>
      </c>
    </row>
    <row r="12" spans="2:6">
      <c r="B12">
        <v>2.0091174251030535</v>
      </c>
      <c r="C12">
        <v>2.0881006683563905</v>
      </c>
      <c r="E12">
        <v>25.01999</v>
      </c>
      <c r="F12">
        <v>39.414259999999999</v>
      </c>
    </row>
    <row r="13" spans="2:6">
      <c r="B13">
        <v>4.0480010794075838</v>
      </c>
      <c r="C13">
        <v>5.7799362643634487</v>
      </c>
      <c r="E13">
        <v>20.294750000000001</v>
      </c>
      <c r="F13">
        <v>62.759729999999998</v>
      </c>
    </row>
    <row r="14" spans="2:6">
      <c r="B14">
        <v>7.6702719376889199</v>
      </c>
      <c r="C14">
        <v>7.7272876784767588</v>
      </c>
      <c r="E14">
        <v>21.267420000000001</v>
      </c>
      <c r="F14">
        <v>33.327599999999997</v>
      </c>
    </row>
    <row r="15" spans="2:6">
      <c r="E15">
        <v>32.173270000000002</v>
      </c>
      <c r="F15">
        <v>63.712400000000002</v>
      </c>
    </row>
    <row r="16" spans="2:6">
      <c r="E16">
        <v>60.942979999999999</v>
      </c>
      <c r="F16">
        <v>37.39499</v>
      </c>
    </row>
    <row r="17" spans="1:6">
      <c r="E17">
        <v>29.287389999999998</v>
      </c>
      <c r="F17">
        <v>51.992539999999998</v>
      </c>
    </row>
    <row r="18" spans="1:6">
      <c r="E18">
        <v>29.189039999999999</v>
      </c>
    </row>
    <row r="19" spans="1:6">
      <c r="E19">
        <v>51.285879999999999</v>
      </c>
    </row>
    <row r="20" spans="1:6">
      <c r="E20">
        <v>28.152550000000002</v>
      </c>
    </row>
    <row r="21" spans="1:6">
      <c r="E21">
        <v>50.628520000000002</v>
      </c>
    </row>
    <row r="22" spans="1:6">
      <c r="E22">
        <v>26.503799999999998</v>
      </c>
    </row>
    <row r="23" spans="1:6">
      <c r="E23">
        <v>34.5929</v>
      </c>
    </row>
    <row r="24" spans="1:6">
      <c r="E24">
        <v>25.692640000000001</v>
      </c>
    </row>
    <row r="25" spans="1:6">
      <c r="E25">
        <v>21.385929999999998</v>
      </c>
    </row>
    <row r="27" spans="1:6">
      <c r="A27" t="s">
        <v>4</v>
      </c>
      <c r="B27">
        <f>AVERAGE(B3:B25)</f>
        <v>3.9158948878190585</v>
      </c>
      <c r="C27">
        <f t="shared" ref="C27:F27" si="0">AVERAGE(C3:C25)</f>
        <v>4.8630563626160201</v>
      </c>
      <c r="E27">
        <f t="shared" si="0"/>
        <v>31.728851304347824</v>
      </c>
      <c r="F27">
        <f t="shared" si="0"/>
        <v>41.794031333333336</v>
      </c>
    </row>
    <row r="28" spans="1:6">
      <c r="A28" t="s">
        <v>5</v>
      </c>
      <c r="B28">
        <f>STDEVA(B3:B25)/SQRT(B29)</f>
        <v>0.61176823285117221</v>
      </c>
      <c r="C28">
        <f t="shared" ref="C28:F28" si="1">STDEVA(C3:C25)/SQRT(C29)</f>
        <v>0.67063253362084085</v>
      </c>
      <c r="E28">
        <f t="shared" si="1"/>
        <v>2.2524595921316539</v>
      </c>
      <c r="F28">
        <f t="shared" si="1"/>
        <v>2.8397070848371206</v>
      </c>
    </row>
    <row r="29" spans="1:6">
      <c r="A29" t="s">
        <v>6</v>
      </c>
      <c r="B29">
        <f>COUNT(B3:B25)</f>
        <v>12</v>
      </c>
      <c r="C29">
        <f t="shared" ref="C29:F29" si="2">COUNT(C3:C25)</f>
        <v>12</v>
      </c>
      <c r="E29">
        <f t="shared" si="2"/>
        <v>23</v>
      </c>
      <c r="F29">
        <f t="shared" si="2"/>
        <v>15</v>
      </c>
    </row>
    <row r="30" spans="1:6">
      <c r="A30" t="s">
        <v>7</v>
      </c>
      <c r="C30">
        <f>_xlfn.T.TEST(B3:B25,C3:C25,2,3)</f>
        <v>0.30817944586742219</v>
      </c>
      <c r="F30">
        <f t="shared" ref="F30" si="3">_xlfn.T.TEST(E3:E25,F3:F25,2,3)</f>
        <v>9.4124855964800858E-3</v>
      </c>
    </row>
  </sheetData>
  <phoneticPr fontId="1" type="noConversion"/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6"/>
  <sheetViews>
    <sheetView topLeftCell="A53" workbookViewId="0">
      <selection activeCell="J69" sqref="J69"/>
    </sheetView>
  </sheetViews>
  <sheetFormatPr defaultRowHeight="14.4"/>
  <cols>
    <col min="2" max="2" width="17.109375" customWidth="1"/>
  </cols>
  <sheetData>
    <row r="1" spans="2:13">
      <c r="B1" s="12" t="s">
        <v>119</v>
      </c>
      <c r="C1" s="12" t="s">
        <v>120</v>
      </c>
      <c r="F1" s="12" t="s">
        <v>121</v>
      </c>
      <c r="G1" s="12" t="s">
        <v>122</v>
      </c>
      <c r="H1" s="12" t="s">
        <v>123</v>
      </c>
      <c r="K1" s="12" t="s">
        <v>124</v>
      </c>
      <c r="L1" s="12" t="s">
        <v>125</v>
      </c>
      <c r="M1" s="12" t="s">
        <v>126</v>
      </c>
    </row>
    <row r="2" spans="2:13">
      <c r="B2" s="12" t="s">
        <v>127</v>
      </c>
      <c r="C2" s="12" t="s">
        <v>128</v>
      </c>
      <c r="F2" s="12" t="s">
        <v>129</v>
      </c>
      <c r="G2" s="12" t="s">
        <v>130</v>
      </c>
      <c r="H2" s="12" t="s">
        <v>131</v>
      </c>
      <c r="K2" s="12" t="s">
        <v>132</v>
      </c>
      <c r="L2" s="12" t="s">
        <v>133</v>
      </c>
      <c r="M2" s="12" t="s">
        <v>134</v>
      </c>
    </row>
    <row r="3" spans="2:13">
      <c r="B3" s="13">
        <v>1</v>
      </c>
      <c r="C3" s="13">
        <v>1.016904</v>
      </c>
      <c r="F3" s="13">
        <v>1</v>
      </c>
      <c r="G3" s="13">
        <v>0.98365630000000004</v>
      </c>
      <c r="H3" s="13">
        <v>0.98489519999999997</v>
      </c>
      <c r="K3" s="13">
        <v>1</v>
      </c>
      <c r="L3" s="13">
        <v>1.0033989999999999</v>
      </c>
      <c r="M3" s="13">
        <v>0.97672550000000002</v>
      </c>
    </row>
    <row r="4" spans="2:13">
      <c r="B4" s="13">
        <v>1</v>
      </c>
      <c r="C4" s="13">
        <v>1.0111129999999999</v>
      </c>
      <c r="F4" s="13">
        <v>1</v>
      </c>
      <c r="G4" s="13">
        <v>0.99326809999999999</v>
      </c>
      <c r="H4" s="13">
        <v>0.98647700000000005</v>
      </c>
      <c r="K4" s="13">
        <v>1</v>
      </c>
      <c r="L4" s="13">
        <v>1.01888</v>
      </c>
      <c r="M4" s="13">
        <v>1.07718</v>
      </c>
    </row>
    <row r="5" spans="2:13">
      <c r="B5" s="13">
        <v>1</v>
      </c>
      <c r="C5" s="13">
        <v>1.011693</v>
      </c>
      <c r="F5" s="13">
        <v>1</v>
      </c>
      <c r="G5" s="13">
        <v>0.98352649999999997</v>
      </c>
      <c r="H5" s="13">
        <v>0.98539940000000004</v>
      </c>
      <c r="K5" s="13">
        <v>1</v>
      </c>
      <c r="L5" s="13">
        <v>1.018475</v>
      </c>
      <c r="M5" s="13">
        <v>0.96113029999999999</v>
      </c>
    </row>
    <row r="6" spans="2:13">
      <c r="B6" s="13">
        <v>1</v>
      </c>
      <c r="C6" s="13">
        <v>1.0103580000000001</v>
      </c>
      <c r="F6" s="13">
        <v>1</v>
      </c>
      <c r="G6" s="13">
        <v>0.99167709999999998</v>
      </c>
      <c r="H6" s="13">
        <v>0.99007769999999995</v>
      </c>
      <c r="K6" s="13">
        <v>1</v>
      </c>
      <c r="L6" s="13">
        <v>1.014297</v>
      </c>
      <c r="M6" s="13">
        <v>0.96564139999999998</v>
      </c>
    </row>
    <row r="7" spans="2:13">
      <c r="B7" s="13">
        <v>1</v>
      </c>
      <c r="C7" s="13">
        <v>1.0098929999999999</v>
      </c>
      <c r="F7" s="13">
        <v>1</v>
      </c>
      <c r="G7" s="13">
        <v>0.98805560000000003</v>
      </c>
      <c r="H7" s="13">
        <v>0.98951630000000002</v>
      </c>
      <c r="K7" s="13">
        <v>1</v>
      </c>
      <c r="L7" s="13">
        <v>1.012694</v>
      </c>
      <c r="M7" s="13">
        <v>1.050311</v>
      </c>
    </row>
    <row r="8" spans="2:13">
      <c r="B8" s="13">
        <v>1</v>
      </c>
      <c r="C8" s="13">
        <v>1.0107189999999999</v>
      </c>
      <c r="F8" s="13">
        <v>1</v>
      </c>
      <c r="G8" s="13">
        <v>1.0067520000000001</v>
      </c>
      <c r="H8" s="13">
        <v>1.0077449999999999</v>
      </c>
      <c r="K8" s="13">
        <v>1</v>
      </c>
      <c r="L8" s="13">
        <v>1.0160149999999999</v>
      </c>
      <c r="M8" s="13">
        <v>1.0000709999999999</v>
      </c>
    </row>
    <row r="9" spans="2:13">
      <c r="B9" s="13">
        <v>1</v>
      </c>
      <c r="C9" s="13">
        <v>1.00658</v>
      </c>
      <c r="F9" s="13">
        <v>1</v>
      </c>
      <c r="G9" s="13">
        <v>1.008451</v>
      </c>
      <c r="H9" s="13">
        <v>1.002818</v>
      </c>
      <c r="K9" s="13">
        <v>1</v>
      </c>
      <c r="L9" s="13">
        <v>1.0245820000000001</v>
      </c>
      <c r="M9" s="13">
        <v>0.9897627</v>
      </c>
    </row>
    <row r="10" spans="2:13">
      <c r="B10" s="13">
        <v>1</v>
      </c>
      <c r="C10" s="13">
        <v>1.009301</v>
      </c>
      <c r="F10" s="13">
        <v>1</v>
      </c>
      <c r="G10" s="13">
        <v>0.98604910000000001</v>
      </c>
      <c r="H10" s="13">
        <v>0.96724659999999996</v>
      </c>
      <c r="K10" s="13">
        <v>1</v>
      </c>
      <c r="L10" s="13">
        <v>1.0144310000000001</v>
      </c>
      <c r="M10" s="13">
        <v>1.012516</v>
      </c>
    </row>
    <row r="11" spans="2:13">
      <c r="B11" s="13">
        <v>1</v>
      </c>
      <c r="C11" s="13">
        <v>1.0775049999999999</v>
      </c>
      <c r="F11" s="13">
        <v>1</v>
      </c>
      <c r="G11" s="13">
        <v>1.0178799999999999</v>
      </c>
      <c r="H11" s="13">
        <v>1.0052449999999999</v>
      </c>
      <c r="K11" s="13">
        <v>1</v>
      </c>
      <c r="L11" s="13">
        <v>1.0034000000000001</v>
      </c>
      <c r="M11" s="13">
        <v>0.98986479999999999</v>
      </c>
    </row>
    <row r="12" spans="2:13">
      <c r="B12" s="13">
        <v>1</v>
      </c>
      <c r="C12" s="13">
        <v>1.097043</v>
      </c>
      <c r="F12" s="13">
        <v>1</v>
      </c>
      <c r="G12" s="13">
        <v>0.99932209999999999</v>
      </c>
      <c r="H12" s="13">
        <v>0.98888520000000002</v>
      </c>
      <c r="K12" s="13">
        <v>1</v>
      </c>
      <c r="L12" s="13">
        <v>1.0054069999999999</v>
      </c>
      <c r="M12" s="13">
        <v>1.0086759999999999</v>
      </c>
    </row>
    <row r="13" spans="2:13">
      <c r="B13" s="13">
        <v>1</v>
      </c>
      <c r="C13" s="13">
        <v>1.059536</v>
      </c>
      <c r="F13" s="13">
        <v>1</v>
      </c>
      <c r="G13" s="13">
        <v>0.99516249999999995</v>
      </c>
      <c r="H13" s="13">
        <v>0.98839160000000004</v>
      </c>
      <c r="K13" s="13">
        <v>1</v>
      </c>
      <c r="L13" s="13">
        <v>1.0139279999999999</v>
      </c>
      <c r="M13" s="13">
        <v>0.98867729999999998</v>
      </c>
    </row>
    <row r="14" spans="2:13">
      <c r="B14" s="13">
        <v>1</v>
      </c>
      <c r="C14" s="13">
        <v>1.0093650000000001</v>
      </c>
      <c r="F14" s="13">
        <v>1</v>
      </c>
      <c r="G14" s="13">
        <v>0.99668369999999995</v>
      </c>
      <c r="H14" s="13">
        <v>0.99286410000000003</v>
      </c>
      <c r="K14" s="13">
        <v>1</v>
      </c>
      <c r="L14" s="13">
        <v>1.009125</v>
      </c>
      <c r="M14" s="13">
        <v>1.0344439999999999</v>
      </c>
    </row>
    <row r="15" spans="2:13">
      <c r="B15" s="13">
        <v>1</v>
      </c>
      <c r="C15" s="13">
        <v>1.0010300000000001</v>
      </c>
      <c r="F15" s="13">
        <v>1</v>
      </c>
      <c r="G15" s="13">
        <v>1.0262830000000001</v>
      </c>
      <c r="H15" s="13">
        <v>1.0476030000000001</v>
      </c>
      <c r="K15" s="13">
        <v>1</v>
      </c>
      <c r="L15" s="13">
        <v>1.0096229999999999</v>
      </c>
      <c r="M15" s="13">
        <v>0.99096949999999995</v>
      </c>
    </row>
    <row r="16" spans="2:13">
      <c r="B16" s="13">
        <v>1</v>
      </c>
      <c r="C16" s="13">
        <v>1.15801</v>
      </c>
      <c r="F16" s="13">
        <v>1</v>
      </c>
      <c r="G16" s="13">
        <v>0.99107369999999995</v>
      </c>
      <c r="H16" s="13">
        <v>0.99190880000000003</v>
      </c>
      <c r="K16" s="13">
        <v>1</v>
      </c>
      <c r="L16" s="13">
        <v>1.0060579999999999</v>
      </c>
      <c r="M16" s="13">
        <v>0.99361489999999997</v>
      </c>
    </row>
    <row r="17" spans="2:13">
      <c r="B17" s="13">
        <v>1</v>
      </c>
      <c r="C17" s="13">
        <v>1.006475</v>
      </c>
      <c r="F17" s="13">
        <v>1</v>
      </c>
      <c r="G17" s="13">
        <v>0.99219809999999997</v>
      </c>
      <c r="H17" s="13">
        <v>0.99012960000000005</v>
      </c>
      <c r="K17" s="13">
        <v>1</v>
      </c>
      <c r="L17" s="13">
        <v>1.0107539999999999</v>
      </c>
      <c r="M17" s="13">
        <v>0.99135580000000001</v>
      </c>
    </row>
    <row r="18" spans="2:13">
      <c r="B18" s="13">
        <v>1</v>
      </c>
      <c r="C18" s="13">
        <v>0.99524360000000001</v>
      </c>
      <c r="F18" s="13">
        <v>1</v>
      </c>
      <c r="G18" s="13">
        <v>0.99750660000000002</v>
      </c>
      <c r="H18" s="13">
        <v>0.99099789999999999</v>
      </c>
      <c r="K18" s="13">
        <v>1</v>
      </c>
      <c r="L18" s="13">
        <v>0.99804329999999997</v>
      </c>
      <c r="M18" s="13">
        <v>0.95642780000000005</v>
      </c>
    </row>
    <row r="19" spans="2:13">
      <c r="B19" s="13">
        <v>1</v>
      </c>
      <c r="C19" s="13">
        <v>0.99775190000000002</v>
      </c>
      <c r="F19" s="13">
        <v>1</v>
      </c>
      <c r="G19" s="13">
        <v>1.0071159999999999</v>
      </c>
      <c r="H19" s="13">
        <v>1.0074099999999999</v>
      </c>
      <c r="K19" s="13">
        <v>1</v>
      </c>
      <c r="L19" s="13">
        <v>1.0024690000000001</v>
      </c>
      <c r="M19" s="13">
        <v>0.94920119999999997</v>
      </c>
    </row>
    <row r="20" spans="2:13">
      <c r="B20" s="13">
        <v>1</v>
      </c>
      <c r="C20" s="13">
        <v>0.9871299</v>
      </c>
      <c r="F20" s="13">
        <v>1</v>
      </c>
      <c r="G20" s="13">
        <v>0.98666779999999998</v>
      </c>
      <c r="H20" s="13">
        <v>0.99124800000000002</v>
      </c>
      <c r="K20" s="13">
        <v>1</v>
      </c>
      <c r="L20" s="13">
        <v>0.98241590000000001</v>
      </c>
      <c r="M20" s="13">
        <v>1.0223</v>
      </c>
    </row>
    <row r="21" spans="2:13">
      <c r="B21" s="13">
        <v>1</v>
      </c>
      <c r="C21" s="13">
        <v>0.99126760000000003</v>
      </c>
      <c r="F21" s="13">
        <v>1</v>
      </c>
      <c r="G21" s="13">
        <v>1.0029349999999999</v>
      </c>
      <c r="H21" s="13">
        <v>1.0051000000000001</v>
      </c>
      <c r="K21" s="13">
        <v>1</v>
      </c>
      <c r="L21" s="13">
        <v>0.99761270000000002</v>
      </c>
      <c r="M21" s="13">
        <v>1.0488930000000001</v>
      </c>
    </row>
    <row r="22" spans="2:13">
      <c r="B22" s="13">
        <v>1</v>
      </c>
      <c r="C22" s="13">
        <v>0.96352059999999995</v>
      </c>
      <c r="F22" s="13">
        <v>1</v>
      </c>
      <c r="G22" s="13">
        <v>0.9955581</v>
      </c>
      <c r="H22" s="13">
        <v>0.99425870000000005</v>
      </c>
      <c r="K22" s="13">
        <v>1</v>
      </c>
      <c r="L22" s="13">
        <v>0.97671960000000002</v>
      </c>
      <c r="M22" s="13">
        <v>1.054495</v>
      </c>
    </row>
    <row r="23" spans="2:13">
      <c r="B23" s="13">
        <v>1</v>
      </c>
      <c r="C23" s="13">
        <v>1.0050969999999999</v>
      </c>
      <c r="F23" s="13">
        <v>1</v>
      </c>
      <c r="G23" s="13">
        <v>0.99627840000000001</v>
      </c>
      <c r="H23" s="13">
        <v>1.0006569999999999</v>
      </c>
      <c r="K23" s="13">
        <v>1</v>
      </c>
      <c r="L23" s="13">
        <v>0.99608030000000003</v>
      </c>
      <c r="M23" s="13">
        <v>0.98603609999999997</v>
      </c>
    </row>
    <row r="24" spans="2:13">
      <c r="B24" s="13">
        <v>1</v>
      </c>
      <c r="C24" s="13">
        <v>0.98923819999999996</v>
      </c>
      <c r="F24" s="13">
        <v>1</v>
      </c>
      <c r="G24" s="13">
        <v>1.000203</v>
      </c>
      <c r="H24" s="13">
        <v>0.99600920000000004</v>
      </c>
      <c r="K24" s="13">
        <v>1</v>
      </c>
      <c r="L24" s="13">
        <v>1.0000420000000001</v>
      </c>
      <c r="M24" s="13">
        <v>1.086676</v>
      </c>
    </row>
    <row r="25" spans="2:13">
      <c r="B25" s="13">
        <v>1</v>
      </c>
      <c r="C25" s="13">
        <v>0.99003300000000005</v>
      </c>
      <c r="F25" s="13">
        <v>1</v>
      </c>
      <c r="G25" s="13">
        <v>0.99855300000000002</v>
      </c>
      <c r="H25" s="13">
        <v>0.99889300000000003</v>
      </c>
      <c r="K25" s="13">
        <v>1</v>
      </c>
      <c r="L25" s="13">
        <v>0.99581090000000005</v>
      </c>
      <c r="M25" s="13">
        <v>1.0571269999999999</v>
      </c>
    </row>
    <row r="26" spans="2:13">
      <c r="B26" s="13">
        <v>1</v>
      </c>
      <c r="C26" s="13">
        <v>1.0132890000000001</v>
      </c>
      <c r="F26" s="13">
        <v>1</v>
      </c>
      <c r="G26" s="13">
        <v>0.99040589999999995</v>
      </c>
      <c r="H26" s="13">
        <v>0.98275809999999997</v>
      </c>
      <c r="K26" s="13">
        <v>1</v>
      </c>
      <c r="L26" s="13">
        <v>0.99491160000000001</v>
      </c>
      <c r="M26" s="13">
        <v>0.96680619999999995</v>
      </c>
    </row>
    <row r="27" spans="2:13">
      <c r="B27" s="13">
        <v>1</v>
      </c>
      <c r="C27" s="13">
        <v>1.016626</v>
      </c>
      <c r="F27" s="13">
        <v>1</v>
      </c>
      <c r="G27" s="13">
        <v>0.99599629999999995</v>
      </c>
      <c r="H27" s="13">
        <v>0.99218030000000002</v>
      </c>
      <c r="K27" s="13">
        <v>1</v>
      </c>
      <c r="L27" s="13">
        <v>1.0051369999999999</v>
      </c>
      <c r="M27" s="13">
        <v>1.018364</v>
      </c>
    </row>
    <row r="28" spans="2:13">
      <c r="B28" s="13">
        <v>1</v>
      </c>
      <c r="C28" s="13">
        <v>0.99841349999999995</v>
      </c>
      <c r="F28" s="13">
        <v>1</v>
      </c>
      <c r="G28" s="13">
        <v>0.99590089999999998</v>
      </c>
      <c r="H28" s="13">
        <v>1.0136769999999999</v>
      </c>
      <c r="K28" s="13">
        <v>1</v>
      </c>
      <c r="L28" s="13">
        <v>0.98313510000000004</v>
      </c>
      <c r="M28" s="13">
        <v>1.098509</v>
      </c>
    </row>
    <row r="29" spans="2:13">
      <c r="B29" s="13">
        <v>1</v>
      </c>
      <c r="C29" s="13">
        <v>1.0034419999999999</v>
      </c>
      <c r="F29" s="13">
        <v>1</v>
      </c>
      <c r="G29" s="13">
        <v>0.99882649999999995</v>
      </c>
      <c r="H29" s="13">
        <v>1.008626</v>
      </c>
      <c r="K29" s="13">
        <v>1</v>
      </c>
      <c r="L29" s="13">
        <v>0.99479309999999999</v>
      </c>
      <c r="M29" s="13">
        <v>1.0795159999999999</v>
      </c>
    </row>
    <row r="30" spans="2:13">
      <c r="B30" s="13">
        <v>1</v>
      </c>
      <c r="C30" s="13">
        <v>1.010812</v>
      </c>
      <c r="F30" s="13">
        <v>1</v>
      </c>
      <c r="G30" s="13">
        <v>0.98774390000000001</v>
      </c>
      <c r="H30" s="13">
        <v>1.0263</v>
      </c>
      <c r="K30" s="13">
        <v>1</v>
      </c>
      <c r="L30" s="13">
        <v>0.99747929999999996</v>
      </c>
      <c r="M30" s="13">
        <v>1.041987</v>
      </c>
    </row>
    <row r="31" spans="2:13">
      <c r="B31" s="13">
        <v>1</v>
      </c>
      <c r="C31" s="13">
        <v>1.0283279999999999</v>
      </c>
      <c r="F31" s="13">
        <v>1</v>
      </c>
      <c r="G31" s="13">
        <v>1.0066850000000001</v>
      </c>
      <c r="H31" s="13">
        <v>1.006291</v>
      </c>
      <c r="K31" s="13">
        <v>1</v>
      </c>
      <c r="L31" s="13">
        <v>1.0346489999999999</v>
      </c>
      <c r="M31" s="13">
        <v>1.0818719999999999</v>
      </c>
    </row>
    <row r="32" spans="2:13">
      <c r="B32" s="13">
        <v>1</v>
      </c>
      <c r="C32" s="13">
        <v>1.0020340000000001</v>
      </c>
      <c r="F32" s="13">
        <v>1</v>
      </c>
      <c r="G32" s="13">
        <v>0.99708859999999999</v>
      </c>
      <c r="H32" s="13">
        <v>0.98082480000000005</v>
      </c>
      <c r="K32" s="13">
        <v>1</v>
      </c>
      <c r="L32" s="13">
        <v>0.96768920000000003</v>
      </c>
      <c r="M32" s="13">
        <v>0.93459000000000003</v>
      </c>
    </row>
    <row r="33" spans="2:13">
      <c r="B33" s="13">
        <v>1</v>
      </c>
      <c r="C33" s="13">
        <v>1.0331509999999999</v>
      </c>
      <c r="F33" s="13">
        <v>1</v>
      </c>
      <c r="G33" s="13">
        <v>0.99933039999999995</v>
      </c>
      <c r="H33" s="13">
        <v>0.9867977</v>
      </c>
      <c r="K33" s="13">
        <v>1</v>
      </c>
      <c r="L33" s="13">
        <v>1.0224059999999999</v>
      </c>
      <c r="M33" s="13">
        <v>0.9656034</v>
      </c>
    </row>
    <row r="34" spans="2:13">
      <c r="B34" s="13">
        <v>1</v>
      </c>
      <c r="C34" s="13">
        <v>1.0066269999999999</v>
      </c>
      <c r="F34" s="13">
        <v>1</v>
      </c>
      <c r="G34" s="13">
        <v>0.99156650000000002</v>
      </c>
      <c r="H34" s="13">
        <v>0.98269930000000005</v>
      </c>
      <c r="K34" s="13">
        <v>1</v>
      </c>
      <c r="L34" s="13">
        <v>1.0244679999999999</v>
      </c>
      <c r="M34" s="13">
        <v>0.95717110000000005</v>
      </c>
    </row>
    <row r="35" spans="2:13">
      <c r="B35" s="13">
        <v>1</v>
      </c>
      <c r="C35" s="13">
        <v>1.020767</v>
      </c>
      <c r="F35" s="13">
        <v>1</v>
      </c>
      <c r="G35" s="13">
        <v>0.99579280000000003</v>
      </c>
      <c r="H35" s="13">
        <v>0.98948720000000001</v>
      </c>
      <c r="K35" s="13">
        <v>1</v>
      </c>
      <c r="L35" s="13">
        <v>1.0351330000000001</v>
      </c>
      <c r="M35" s="13">
        <v>0.95191700000000001</v>
      </c>
    </row>
    <row r="36" spans="2:13">
      <c r="B36" s="13">
        <v>1</v>
      </c>
      <c r="C36" s="13">
        <v>1.0088699999999999</v>
      </c>
      <c r="F36" s="13">
        <v>1</v>
      </c>
      <c r="G36" s="13">
        <v>0.99293260000000005</v>
      </c>
      <c r="H36" s="13">
        <v>0.9636747</v>
      </c>
      <c r="K36" s="13">
        <v>1</v>
      </c>
      <c r="L36" s="13">
        <v>1.018203</v>
      </c>
      <c r="M36" s="13">
        <v>0.9842706</v>
      </c>
    </row>
    <row r="37" spans="2:13">
      <c r="B37" s="13">
        <v>1</v>
      </c>
      <c r="C37" s="13">
        <v>0.97608819999999996</v>
      </c>
      <c r="F37" s="13">
        <v>1</v>
      </c>
      <c r="G37" s="13">
        <v>1.0000549999999999</v>
      </c>
      <c r="H37" s="13">
        <v>0.99978489999999998</v>
      </c>
      <c r="K37" s="13">
        <v>1</v>
      </c>
      <c r="L37" s="13">
        <v>0.97856770000000004</v>
      </c>
      <c r="M37" s="13">
        <v>1.0693760000000001</v>
      </c>
    </row>
    <row r="38" spans="2:13">
      <c r="B38" s="13">
        <v>1</v>
      </c>
      <c r="C38" s="13">
        <v>1.0083120000000001</v>
      </c>
      <c r="F38" s="13">
        <v>1</v>
      </c>
      <c r="G38" s="13">
        <v>1.0000979999999999</v>
      </c>
      <c r="H38" s="13">
        <v>0.99316919999999997</v>
      </c>
      <c r="K38" s="13">
        <v>1</v>
      </c>
      <c r="L38" s="13">
        <v>1.027725</v>
      </c>
      <c r="M38" s="13">
        <v>1.0583130000000001</v>
      </c>
    </row>
    <row r="39" spans="2:13">
      <c r="B39" s="13">
        <v>1</v>
      </c>
      <c r="C39" s="13">
        <v>0.98518380000000005</v>
      </c>
      <c r="F39" s="13">
        <v>1</v>
      </c>
      <c r="G39" s="13">
        <v>0.99958270000000005</v>
      </c>
      <c r="H39" s="13">
        <v>0.99890199999999996</v>
      </c>
      <c r="K39" s="13">
        <v>1</v>
      </c>
      <c r="L39" s="13">
        <v>1.0024040000000001</v>
      </c>
      <c r="M39" s="13">
        <v>1.1060909999999999</v>
      </c>
    </row>
    <row r="40" spans="2:13">
      <c r="B40" s="13">
        <v>1</v>
      </c>
      <c r="C40" s="13">
        <v>0.99141849999999998</v>
      </c>
      <c r="F40" s="13">
        <v>1</v>
      </c>
      <c r="G40" s="13">
        <v>0.97359340000000005</v>
      </c>
      <c r="H40" s="13">
        <v>0.9867977</v>
      </c>
      <c r="K40" s="13">
        <v>1</v>
      </c>
      <c r="L40" s="13">
        <v>1.0295730000000001</v>
      </c>
      <c r="M40" s="13">
        <v>0.98340989999999995</v>
      </c>
    </row>
    <row r="41" spans="2:13">
      <c r="B41" s="13">
        <v>1</v>
      </c>
      <c r="C41" s="13">
        <v>1.0103260000000001</v>
      </c>
      <c r="F41" s="13">
        <v>1</v>
      </c>
      <c r="G41" s="13">
        <v>0.97218749999999998</v>
      </c>
      <c r="H41" s="13">
        <v>0.98269930000000005</v>
      </c>
      <c r="K41" s="13">
        <v>1</v>
      </c>
      <c r="L41" s="13">
        <v>1.0326390000000001</v>
      </c>
      <c r="M41" s="13">
        <v>1.0354080000000001</v>
      </c>
    </row>
    <row r="42" spans="2:13">
      <c r="B42" s="13">
        <v>1</v>
      </c>
      <c r="C42" s="13">
        <v>1.025879</v>
      </c>
      <c r="F42" s="13">
        <v>1</v>
      </c>
      <c r="G42" s="13">
        <v>0.98410960000000003</v>
      </c>
      <c r="H42" s="13">
        <v>0.98948720000000001</v>
      </c>
      <c r="K42" s="13">
        <v>1</v>
      </c>
      <c r="L42" s="13">
        <v>0.99808699999999995</v>
      </c>
      <c r="M42" s="13">
        <v>1.029234</v>
      </c>
    </row>
    <row r="43" spans="2:13">
      <c r="B43" s="13">
        <v>1</v>
      </c>
      <c r="C43" s="13">
        <v>1.01912</v>
      </c>
      <c r="F43" s="13">
        <v>1</v>
      </c>
      <c r="G43" s="13">
        <v>0.99237350000000002</v>
      </c>
      <c r="H43" s="13">
        <v>0.9636747</v>
      </c>
      <c r="K43" s="13">
        <v>1</v>
      </c>
      <c r="L43" s="13">
        <v>1.00878</v>
      </c>
      <c r="M43" s="13">
        <v>0.98254629999999998</v>
      </c>
    </row>
    <row r="44" spans="2:13">
      <c r="B44" s="13">
        <v>1</v>
      </c>
      <c r="C44" s="13">
        <v>1.035142</v>
      </c>
      <c r="F44" s="13">
        <v>1</v>
      </c>
      <c r="G44" s="13">
        <v>0.97457490000000002</v>
      </c>
      <c r="H44" s="13">
        <v>0.99978489999999998</v>
      </c>
      <c r="K44" s="13">
        <v>1</v>
      </c>
      <c r="L44" s="13">
        <v>0.9908304</v>
      </c>
      <c r="M44" s="13">
        <v>0.9862419</v>
      </c>
    </row>
    <row r="45" spans="2:13">
      <c r="B45" s="13">
        <v>1</v>
      </c>
      <c r="C45" s="13">
        <v>1.0032350000000001</v>
      </c>
      <c r="F45" s="13">
        <v>1</v>
      </c>
      <c r="G45" s="13">
        <v>0.97353590000000001</v>
      </c>
      <c r="H45" s="13">
        <v>0.99316919999999997</v>
      </c>
      <c r="K45" s="13">
        <v>1</v>
      </c>
      <c r="L45" s="13">
        <v>1.0130840000000001</v>
      </c>
      <c r="M45" s="13">
        <v>0.97796729999999998</v>
      </c>
    </row>
    <row r="46" spans="2:13">
      <c r="B46" s="13">
        <v>1</v>
      </c>
      <c r="C46" s="13">
        <v>1.001406</v>
      </c>
      <c r="F46" s="13">
        <v>1</v>
      </c>
      <c r="G46" s="13">
        <v>1.004494</v>
      </c>
      <c r="H46" s="13">
        <v>0.99890199999999996</v>
      </c>
      <c r="K46" s="13">
        <v>1</v>
      </c>
      <c r="L46" s="13">
        <v>1.0107980000000001</v>
      </c>
      <c r="M46" s="13">
        <v>0.99069099999999999</v>
      </c>
    </row>
    <row r="47" spans="2:13">
      <c r="B47" s="13">
        <v>1</v>
      </c>
      <c r="C47" s="13">
        <v>1.0019279999999999</v>
      </c>
      <c r="F47" s="13">
        <v>1</v>
      </c>
      <c r="G47" s="13">
        <v>0.99119440000000003</v>
      </c>
      <c r="H47" s="13">
        <v>0.96884950000000003</v>
      </c>
      <c r="K47" s="13">
        <v>1</v>
      </c>
      <c r="L47" s="13">
        <v>1.0058860000000001</v>
      </c>
      <c r="M47" s="13">
        <v>0.97617690000000001</v>
      </c>
    </row>
    <row r="48" spans="2:13">
      <c r="B48" s="13">
        <v>1</v>
      </c>
      <c r="C48" s="13">
        <v>1.0100750000000001</v>
      </c>
      <c r="F48" s="13">
        <v>1</v>
      </c>
      <c r="G48" s="13">
        <v>0.99027259999999995</v>
      </c>
      <c r="H48" s="13">
        <v>0.95567449999999998</v>
      </c>
      <c r="K48" s="13">
        <v>1</v>
      </c>
      <c r="L48" s="13">
        <v>0.97759379999999996</v>
      </c>
      <c r="M48" s="13">
        <v>0.99075139999999995</v>
      </c>
    </row>
    <row r="49" spans="2:13">
      <c r="B49" s="13">
        <v>1</v>
      </c>
      <c r="C49" s="13">
        <v>1.0238160000000001</v>
      </c>
      <c r="F49" s="13">
        <v>1</v>
      </c>
      <c r="G49" s="13">
        <v>0.95664020000000005</v>
      </c>
      <c r="H49" s="13">
        <v>0.98248170000000001</v>
      </c>
      <c r="K49" s="13">
        <v>1</v>
      </c>
      <c r="L49" s="13">
        <v>1.019987</v>
      </c>
      <c r="M49" s="13">
        <v>1.0106580000000001</v>
      </c>
    </row>
    <row r="50" spans="2:13">
      <c r="B50" s="13">
        <v>1</v>
      </c>
      <c r="C50" s="13">
        <v>1.039771</v>
      </c>
      <c r="F50" s="13">
        <v>1</v>
      </c>
      <c r="G50" s="13">
        <v>0.94629640000000004</v>
      </c>
      <c r="H50" s="13">
        <v>0.96002849999999995</v>
      </c>
      <c r="K50" s="13">
        <v>1</v>
      </c>
      <c r="L50" s="13">
        <v>1.0056909999999999</v>
      </c>
      <c r="M50" s="13">
        <v>0.98437339999999995</v>
      </c>
    </row>
    <row r="51" spans="2:13">
      <c r="B51" s="13">
        <v>1</v>
      </c>
      <c r="C51" s="13">
        <v>1.0091060000000001</v>
      </c>
      <c r="F51" s="13">
        <v>1</v>
      </c>
      <c r="G51" s="13">
        <v>0.99072819999999995</v>
      </c>
      <c r="H51" s="13">
        <v>0.97441759999999999</v>
      </c>
      <c r="K51" s="13">
        <v>1</v>
      </c>
      <c r="L51" s="13">
        <v>0.97235709999999997</v>
      </c>
      <c r="M51" s="13">
        <v>0.99802709999999994</v>
      </c>
    </row>
    <row r="52" spans="2:13">
      <c r="B52" s="13">
        <v>1</v>
      </c>
      <c r="C52" s="13">
        <v>1.0037990000000001</v>
      </c>
      <c r="F52" s="13">
        <v>1</v>
      </c>
      <c r="G52" s="13">
        <v>0.95223360000000001</v>
      </c>
      <c r="H52" s="13">
        <v>0.9301064</v>
      </c>
      <c r="K52" s="13">
        <v>1</v>
      </c>
      <c r="L52" s="13">
        <v>0.99113470000000004</v>
      </c>
      <c r="M52" s="13">
        <v>0.98499610000000004</v>
      </c>
    </row>
    <row r="53" spans="2:13">
      <c r="B53" s="13">
        <v>1</v>
      </c>
      <c r="C53" s="13">
        <v>0.93767940000000005</v>
      </c>
      <c r="F53" s="13">
        <v>1</v>
      </c>
      <c r="G53" s="13">
        <v>0.95600430000000003</v>
      </c>
      <c r="H53" s="13">
        <v>0.99510980000000004</v>
      </c>
      <c r="K53" s="13">
        <v>1</v>
      </c>
      <c r="L53" s="13">
        <v>0.98240320000000003</v>
      </c>
      <c r="M53" s="13">
        <v>1.001822</v>
      </c>
    </row>
    <row r="54" spans="2:13">
      <c r="B54" s="13">
        <v>1</v>
      </c>
      <c r="C54" s="13">
        <v>0.93692520000000001</v>
      </c>
      <c r="F54" s="13">
        <v>1</v>
      </c>
      <c r="G54" s="13">
        <v>0.91988899999999996</v>
      </c>
      <c r="H54" s="13">
        <v>0.99042459999999999</v>
      </c>
      <c r="K54" s="13">
        <v>1</v>
      </c>
      <c r="L54" s="13">
        <v>0.99128959999999999</v>
      </c>
      <c r="M54" s="13">
        <v>1.0071399999999999</v>
      </c>
    </row>
    <row r="55" spans="2:13">
      <c r="B55" s="13">
        <v>1</v>
      </c>
      <c r="C55" s="13">
        <v>1.019695</v>
      </c>
      <c r="F55" s="13">
        <v>1</v>
      </c>
      <c r="G55" s="13">
        <v>0.99861200000000006</v>
      </c>
      <c r="H55" s="13">
        <v>0.97359910000000005</v>
      </c>
      <c r="K55" s="13">
        <v>1</v>
      </c>
      <c r="L55" s="13">
        <v>0.99190279999999997</v>
      </c>
      <c r="M55" s="13">
        <v>0.97581929999999995</v>
      </c>
    </row>
    <row r="56" spans="2:13">
      <c r="B56" s="13">
        <v>1</v>
      </c>
      <c r="C56" s="13">
        <v>1.0067410000000001</v>
      </c>
      <c r="F56" s="13">
        <v>1</v>
      </c>
      <c r="G56" s="13">
        <v>0.98209849999999999</v>
      </c>
      <c r="H56" s="13">
        <v>0.98077669999999995</v>
      </c>
      <c r="K56" s="13">
        <v>1</v>
      </c>
      <c r="L56" s="13">
        <v>0.9885427</v>
      </c>
      <c r="M56" s="13">
        <v>0.98882199999999998</v>
      </c>
    </row>
    <row r="57" spans="2:13">
      <c r="B57" s="13">
        <v>1</v>
      </c>
      <c r="C57" s="13">
        <v>1.049447</v>
      </c>
      <c r="F57" s="13">
        <v>1</v>
      </c>
      <c r="G57" s="13">
        <v>0.98908799999999997</v>
      </c>
      <c r="H57" s="13">
        <v>0.96644660000000004</v>
      </c>
      <c r="K57" s="13">
        <v>1</v>
      </c>
      <c r="L57" s="13">
        <v>1.0017560000000001</v>
      </c>
      <c r="M57" s="13">
        <v>0.98837699999999995</v>
      </c>
    </row>
    <row r="58" spans="2:13">
      <c r="B58" s="13">
        <v>1</v>
      </c>
      <c r="C58" s="13">
        <v>1.007388</v>
      </c>
      <c r="F58" s="13">
        <v>1</v>
      </c>
      <c r="G58" s="13">
        <v>1.000005</v>
      </c>
      <c r="H58" s="13">
        <v>0.96319790000000005</v>
      </c>
      <c r="K58" s="13">
        <v>1</v>
      </c>
      <c r="L58" s="13">
        <v>0.98516049999999999</v>
      </c>
      <c r="M58" s="13">
        <v>0.92628600000000005</v>
      </c>
    </row>
    <row r="59" spans="2:13">
      <c r="B59" s="13">
        <v>1</v>
      </c>
      <c r="C59" s="13">
        <v>1.008875</v>
      </c>
      <c r="F59" s="13">
        <v>1</v>
      </c>
      <c r="G59" s="13">
        <v>0.95438540000000005</v>
      </c>
      <c r="H59" s="13">
        <v>1.0112220000000001</v>
      </c>
      <c r="K59" s="13">
        <v>1</v>
      </c>
      <c r="L59" s="13">
        <v>0.99062170000000005</v>
      </c>
      <c r="M59" s="13">
        <v>1.032959</v>
      </c>
    </row>
    <row r="60" spans="2:13">
      <c r="B60" s="13">
        <v>1</v>
      </c>
      <c r="C60" s="13">
        <v>0.96020070000000002</v>
      </c>
      <c r="F60" s="13">
        <v>1</v>
      </c>
      <c r="G60" s="13">
        <v>0.98493109999999995</v>
      </c>
      <c r="H60" s="13">
        <v>1.015344</v>
      </c>
      <c r="K60" s="13">
        <v>1</v>
      </c>
      <c r="L60" s="13">
        <v>0.98034960000000004</v>
      </c>
      <c r="M60" s="13">
        <v>1.001242</v>
      </c>
    </row>
    <row r="61" spans="2:13">
      <c r="B61" s="13">
        <v>1</v>
      </c>
      <c r="C61" s="13">
        <v>1.036581</v>
      </c>
      <c r="F61" s="13">
        <v>1</v>
      </c>
      <c r="G61" s="13">
        <v>1.006877</v>
      </c>
      <c r="H61" s="13">
        <v>0.93463750000000001</v>
      </c>
      <c r="K61" s="13">
        <v>1</v>
      </c>
      <c r="L61" s="13">
        <v>0.98483480000000001</v>
      </c>
      <c r="M61" s="13">
        <v>0.99551109999999998</v>
      </c>
    </row>
    <row r="62" spans="2:13">
      <c r="B62" s="13">
        <v>1</v>
      </c>
      <c r="C62" s="13">
        <v>1.017649</v>
      </c>
      <c r="F62" s="13">
        <v>1</v>
      </c>
      <c r="G62" s="13">
        <v>1.022122</v>
      </c>
      <c r="H62" s="13">
        <v>0.96781569999999995</v>
      </c>
      <c r="K62" s="13">
        <v>1</v>
      </c>
      <c r="L62" s="13">
        <v>0.98772819999999995</v>
      </c>
      <c r="M62" s="13">
        <v>1.0475890000000001</v>
      </c>
    </row>
    <row r="63" spans="2:13">
      <c r="B63" s="13">
        <v>1</v>
      </c>
      <c r="C63" s="13">
        <v>1.051995</v>
      </c>
      <c r="F63" s="13">
        <v>1</v>
      </c>
      <c r="G63" s="13">
        <v>0.96952099999999997</v>
      </c>
      <c r="H63" s="13">
        <v>0.95557789999999998</v>
      </c>
      <c r="K63" s="13">
        <v>1</v>
      </c>
      <c r="L63" s="13">
        <v>1.0089360000000001</v>
      </c>
      <c r="M63" s="13">
        <v>1.0248390000000001</v>
      </c>
    </row>
    <row r="64" spans="2:13">
      <c r="B64" s="13">
        <v>1</v>
      </c>
      <c r="C64" s="13">
        <v>0.96189899999999995</v>
      </c>
      <c r="F64" s="13">
        <v>1</v>
      </c>
      <c r="G64" s="13">
        <v>0.98149090000000005</v>
      </c>
      <c r="H64" s="13">
        <v>0.98348999999999998</v>
      </c>
      <c r="K64" s="13">
        <v>1</v>
      </c>
      <c r="L64" s="13">
        <v>0.98618519999999998</v>
      </c>
      <c r="M64" s="13">
        <v>0.99921649999999995</v>
      </c>
    </row>
    <row r="65" spans="2:13">
      <c r="B65" s="13">
        <v>1</v>
      </c>
      <c r="C65" s="13">
        <v>1.026092</v>
      </c>
      <c r="F65" s="13">
        <v>1</v>
      </c>
      <c r="G65" s="13">
        <v>0.99046100000000004</v>
      </c>
      <c r="H65" s="13">
        <v>0.94545349999999995</v>
      </c>
      <c r="K65" s="13">
        <v>1</v>
      </c>
      <c r="L65" s="13">
        <v>0.99751000000000001</v>
      </c>
      <c r="M65" s="13">
        <v>1.0145219999999999</v>
      </c>
    </row>
    <row r="66" spans="2:13">
      <c r="B66" s="13">
        <v>1</v>
      </c>
      <c r="C66" s="13">
        <v>0.94379619999999997</v>
      </c>
      <c r="F66" s="13">
        <v>1</v>
      </c>
      <c r="G66" s="13">
        <v>0.99631329999999996</v>
      </c>
      <c r="H66" s="13">
        <v>0.92746600000000001</v>
      </c>
      <c r="K66" s="13">
        <v>1</v>
      </c>
      <c r="L66" s="13">
        <v>0.96862139999999997</v>
      </c>
      <c r="M66" s="13">
        <v>1.0155460000000001</v>
      </c>
    </row>
    <row r="67" spans="2:13">
      <c r="B67" s="13">
        <v>1</v>
      </c>
      <c r="C67" s="13">
        <v>1.0730949999999999</v>
      </c>
      <c r="F67" s="13">
        <v>1</v>
      </c>
      <c r="G67" s="13">
        <v>0.98021020000000003</v>
      </c>
      <c r="H67" s="13">
        <v>0.96943299999999999</v>
      </c>
      <c r="K67" s="13">
        <v>1</v>
      </c>
      <c r="L67" s="13">
        <v>0.98605750000000003</v>
      </c>
      <c r="M67" s="13">
        <v>0.99665420000000005</v>
      </c>
    </row>
    <row r="68" spans="2:13">
      <c r="B68" s="13">
        <v>1</v>
      </c>
      <c r="C68" s="13">
        <v>0.98709749999999996</v>
      </c>
      <c r="F68" s="13">
        <v>1</v>
      </c>
      <c r="G68" s="13">
        <v>0.98306119999999997</v>
      </c>
      <c r="H68" s="13">
        <v>0.97297020000000001</v>
      </c>
      <c r="K68" s="13">
        <v>1</v>
      </c>
      <c r="L68" s="13">
        <v>0.96600070000000005</v>
      </c>
      <c r="M68" s="13">
        <v>1.046089</v>
      </c>
    </row>
    <row r="69" spans="2:13">
      <c r="B69" s="13">
        <v>1</v>
      </c>
      <c r="C69" s="13">
        <v>1.133623</v>
      </c>
      <c r="F69" s="13">
        <v>1</v>
      </c>
      <c r="G69" s="13">
        <v>0.99253950000000002</v>
      </c>
      <c r="H69" s="13">
        <v>0.94663770000000003</v>
      </c>
      <c r="K69" s="13"/>
      <c r="L69" s="13"/>
    </row>
    <row r="70" spans="2:13">
      <c r="B70" s="13">
        <v>1</v>
      </c>
      <c r="C70" s="13">
        <v>0.98300279999999995</v>
      </c>
      <c r="F70" s="13">
        <v>1</v>
      </c>
      <c r="G70" s="13">
        <v>0.99291669999999999</v>
      </c>
      <c r="H70" s="13">
        <v>0.94806550000000001</v>
      </c>
    </row>
    <row r="71" spans="2:13">
      <c r="B71" s="13">
        <v>1</v>
      </c>
      <c r="C71" s="13">
        <v>0.92772469999999996</v>
      </c>
      <c r="F71" s="13">
        <v>1</v>
      </c>
      <c r="G71" s="13">
        <v>0.98392190000000002</v>
      </c>
      <c r="H71" s="13">
        <v>0.98771830000000005</v>
      </c>
    </row>
    <row r="72" spans="2:13">
      <c r="B72" s="13">
        <v>1</v>
      </c>
      <c r="C72" s="13">
        <v>0.96061249999999998</v>
      </c>
      <c r="F72" s="13">
        <v>1</v>
      </c>
      <c r="G72" s="13">
        <v>0.98257640000000002</v>
      </c>
      <c r="H72" s="13">
        <v>0.91913449999999997</v>
      </c>
    </row>
    <row r="73" spans="2:13">
      <c r="B73" s="13">
        <v>1</v>
      </c>
      <c r="C73" s="13">
        <v>0.99831700000000001</v>
      </c>
      <c r="F73" s="13">
        <v>1</v>
      </c>
      <c r="G73" s="13">
        <v>0.99730609999999997</v>
      </c>
      <c r="H73" s="13">
        <v>0.93861620000000001</v>
      </c>
    </row>
    <row r="74" spans="2:13">
      <c r="B74" s="13">
        <v>1</v>
      </c>
      <c r="C74" s="13">
        <v>0.93793150000000003</v>
      </c>
      <c r="F74" s="13">
        <v>1</v>
      </c>
      <c r="G74" s="13">
        <v>0.98403379999999996</v>
      </c>
      <c r="H74" s="13">
        <v>0.97569019999999995</v>
      </c>
    </row>
    <row r="75" spans="2:13">
      <c r="B75" s="13">
        <v>1</v>
      </c>
      <c r="C75" s="13">
        <v>0.92708889999999999</v>
      </c>
      <c r="F75" s="13">
        <v>1</v>
      </c>
      <c r="G75" s="13">
        <v>0.98148650000000004</v>
      </c>
      <c r="H75" s="13">
        <v>1.0131380000000001</v>
      </c>
    </row>
    <row r="76" spans="2:13">
      <c r="B76" s="13">
        <v>1</v>
      </c>
      <c r="C76" s="13">
        <v>0.9987857</v>
      </c>
      <c r="F76" s="13">
        <v>1</v>
      </c>
      <c r="G76" s="13">
        <v>1.0085189999999999</v>
      </c>
      <c r="H76" s="13">
        <v>0.98103620000000002</v>
      </c>
    </row>
    <row r="77" spans="2:13">
      <c r="B77" s="13">
        <v>1</v>
      </c>
      <c r="C77" s="13">
        <v>1.0081119999999999</v>
      </c>
      <c r="F77" s="13">
        <v>1</v>
      </c>
      <c r="G77" s="13">
        <v>1.009773</v>
      </c>
      <c r="H77" s="13">
        <v>0.99125850000000004</v>
      </c>
    </row>
    <row r="78" spans="2:13">
      <c r="B78" s="13">
        <v>1</v>
      </c>
      <c r="C78" s="13">
        <v>1.0267550000000001</v>
      </c>
      <c r="F78" s="13">
        <v>1</v>
      </c>
      <c r="G78" s="13">
        <v>1.0004710000000001</v>
      </c>
      <c r="H78" s="13">
        <v>0.99662479999999998</v>
      </c>
    </row>
    <row r="79" spans="2:13">
      <c r="F79" s="13">
        <v>1</v>
      </c>
      <c r="G79" s="13">
        <v>1.002424</v>
      </c>
      <c r="H79" s="13">
        <v>1.005253</v>
      </c>
    </row>
    <row r="80" spans="2:13">
      <c r="F80" s="13">
        <v>1</v>
      </c>
      <c r="G80" s="13">
        <v>0.99577459999999995</v>
      </c>
      <c r="H80" s="13">
        <v>0.96651430000000005</v>
      </c>
    </row>
    <row r="81" spans="1:13">
      <c r="F81" s="13">
        <v>1</v>
      </c>
      <c r="G81" s="13">
        <v>1.0036419999999999</v>
      </c>
      <c r="H81" s="13">
        <v>0.97053699999999998</v>
      </c>
    </row>
    <row r="82" spans="1:13">
      <c r="F82" s="13"/>
      <c r="G82" s="13"/>
      <c r="H82" s="13"/>
    </row>
    <row r="83" spans="1:13">
      <c r="F83" s="13"/>
      <c r="G83" s="13"/>
      <c r="H83" s="13"/>
    </row>
    <row r="84" spans="1:13">
      <c r="A84" t="s">
        <v>135</v>
      </c>
      <c r="B84">
        <f>AVERAGE(B3:B81)</f>
        <v>1</v>
      </c>
      <c r="C84">
        <f t="shared" ref="C84:M84" si="0">AVERAGE(C3:C81)</f>
        <v>1.0082747486842105</v>
      </c>
      <c r="F84">
        <f t="shared" si="0"/>
        <v>1</v>
      </c>
      <c r="G84">
        <f t="shared" si="0"/>
        <v>0.99050063797468391</v>
      </c>
      <c r="H84">
        <f t="shared" si="0"/>
        <v>0.98364823291139236</v>
      </c>
      <c r="K84">
        <f t="shared" si="0"/>
        <v>1</v>
      </c>
      <c r="L84">
        <f t="shared" si="0"/>
        <v>1.0010803575757572</v>
      </c>
      <c r="M84">
        <f t="shared" si="0"/>
        <v>1.0075666363636362</v>
      </c>
    </row>
    <row r="85" spans="1:13">
      <c r="A85" t="s">
        <v>136</v>
      </c>
      <c r="B85">
        <f>COUNT(B3:B82)</f>
        <v>76</v>
      </c>
      <c r="C85">
        <f t="shared" ref="C85:M85" si="1">COUNT(C3:C82)</f>
        <v>76</v>
      </c>
      <c r="F85">
        <f t="shared" si="1"/>
        <v>79</v>
      </c>
      <c r="G85">
        <f t="shared" si="1"/>
        <v>79</v>
      </c>
      <c r="H85">
        <f t="shared" si="1"/>
        <v>79</v>
      </c>
      <c r="K85">
        <f t="shared" si="1"/>
        <v>66</v>
      </c>
      <c r="L85">
        <f t="shared" si="1"/>
        <v>66</v>
      </c>
      <c r="M85">
        <f t="shared" si="1"/>
        <v>66</v>
      </c>
    </row>
    <row r="86" spans="1:13">
      <c r="A86" t="s">
        <v>137</v>
      </c>
      <c r="B86">
        <f>STDEVA(B3:B81)/SQRT(B85)</f>
        <v>0</v>
      </c>
      <c r="C86">
        <f t="shared" ref="C86:M86" si="2">STDEVA(C3:C81)/SQRT(C85)</f>
        <v>4.4505901061727901E-3</v>
      </c>
      <c r="F86">
        <f t="shared" si="2"/>
        <v>0</v>
      </c>
      <c r="G86">
        <f t="shared" si="2"/>
        <v>1.8695272646811678E-3</v>
      </c>
      <c r="H86">
        <f t="shared" si="2"/>
        <v>2.5673718472964844E-3</v>
      </c>
      <c r="K86">
        <f t="shared" si="2"/>
        <v>0</v>
      </c>
      <c r="L86">
        <f t="shared" si="2"/>
        <v>2.077765812781809E-3</v>
      </c>
      <c r="M86">
        <f t="shared" si="2"/>
        <v>4.9250204944396902E-3</v>
      </c>
    </row>
  </sheetData>
  <phoneticPr fontId="1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2"/>
  <sheetViews>
    <sheetView topLeftCell="A49" workbookViewId="0">
      <selection activeCell="F10" sqref="F10"/>
    </sheetView>
  </sheetViews>
  <sheetFormatPr defaultRowHeight="14.4"/>
  <sheetData>
    <row r="1" spans="1:3">
      <c r="A1" t="s">
        <v>150</v>
      </c>
      <c r="B1" t="s">
        <v>0</v>
      </c>
      <c r="C1" t="s">
        <v>151</v>
      </c>
    </row>
    <row r="2" spans="1:3">
      <c r="A2">
        <v>0</v>
      </c>
      <c r="B2">
        <v>1.0295799999999999</v>
      </c>
      <c r="C2">
        <v>1.0595730000000001</v>
      </c>
    </row>
    <row r="3" spans="1:3">
      <c r="A3">
        <v>1</v>
      </c>
      <c r="B3">
        <v>1.0309999999999999</v>
      </c>
      <c r="C3">
        <v>1.0534509999999999</v>
      </c>
    </row>
    <row r="4" spans="1:3">
      <c r="A4">
        <v>2</v>
      </c>
      <c r="B4">
        <v>1.035595</v>
      </c>
      <c r="C4">
        <v>1.0500799999999999</v>
      </c>
    </row>
    <row r="5" spans="1:3">
      <c r="A5">
        <v>3</v>
      </c>
      <c r="B5">
        <v>1.031474</v>
      </c>
      <c r="C5">
        <v>1.044252</v>
      </c>
    </row>
    <row r="6" spans="1:3">
      <c r="A6">
        <v>4</v>
      </c>
      <c r="B6">
        <v>1.0312380000000001</v>
      </c>
      <c r="C6">
        <v>1.040913</v>
      </c>
    </row>
    <row r="7" spans="1:3">
      <c r="A7">
        <v>5</v>
      </c>
      <c r="B7">
        <v>1.027876</v>
      </c>
      <c r="C7">
        <v>1.0392440000000001</v>
      </c>
    </row>
    <row r="8" spans="1:3">
      <c r="A8">
        <v>6</v>
      </c>
      <c r="B8">
        <v>1.0240880000000001</v>
      </c>
      <c r="C8">
        <v>1.0313129999999999</v>
      </c>
    </row>
    <row r="9" spans="1:3">
      <c r="A9">
        <v>7</v>
      </c>
      <c r="B9">
        <v>1.018038</v>
      </c>
      <c r="C9">
        <v>1.0316000000000001</v>
      </c>
    </row>
    <row r="10" spans="1:3">
      <c r="A10">
        <v>8</v>
      </c>
      <c r="B10">
        <v>1.011047</v>
      </c>
      <c r="C10">
        <v>1.038403</v>
      </c>
    </row>
    <row r="11" spans="1:3">
      <c r="A11">
        <v>9</v>
      </c>
      <c r="B11">
        <v>1.010367</v>
      </c>
      <c r="C11">
        <v>1.024858</v>
      </c>
    </row>
    <row r="12" spans="1:3">
      <c r="A12">
        <v>10</v>
      </c>
      <c r="B12">
        <v>1</v>
      </c>
      <c r="C12">
        <v>1</v>
      </c>
    </row>
    <row r="13" spans="1:3">
      <c r="A13">
        <v>11</v>
      </c>
      <c r="B13">
        <v>1.8041430000000001</v>
      </c>
      <c r="C13">
        <v>1.529477</v>
      </c>
    </row>
    <row r="14" spans="1:3">
      <c r="A14">
        <v>12</v>
      </c>
      <c r="B14">
        <v>1.7490270000000001</v>
      </c>
      <c r="C14">
        <v>1.5811379999999999</v>
      </c>
    </row>
    <row r="15" spans="1:3">
      <c r="A15">
        <v>13</v>
      </c>
      <c r="B15">
        <v>1.6842809999999999</v>
      </c>
      <c r="C15">
        <v>1.503261</v>
      </c>
    </row>
    <row r="16" spans="1:3">
      <c r="A16">
        <v>14</v>
      </c>
      <c r="B16">
        <v>1.550475</v>
      </c>
      <c r="C16">
        <v>1.432841</v>
      </c>
    </row>
    <row r="17" spans="1:3">
      <c r="A17">
        <v>15</v>
      </c>
      <c r="B17">
        <v>1.4620519999999999</v>
      </c>
      <c r="C17">
        <v>1.373761</v>
      </c>
    </row>
    <row r="18" spans="1:3">
      <c r="A18">
        <v>16</v>
      </c>
      <c r="B18">
        <v>1.3892949999999999</v>
      </c>
      <c r="C18">
        <v>1.3328759999999999</v>
      </c>
    </row>
    <row r="19" spans="1:3">
      <c r="A19">
        <v>17</v>
      </c>
      <c r="B19">
        <v>1.3353790000000001</v>
      </c>
      <c r="C19">
        <v>1.3051600000000001</v>
      </c>
    </row>
    <row r="20" spans="1:3">
      <c r="A20">
        <v>18</v>
      </c>
      <c r="B20">
        <v>1.2910090000000001</v>
      </c>
      <c r="C20">
        <v>1.271857</v>
      </c>
    </row>
    <row r="21" spans="1:3">
      <c r="A21">
        <v>19</v>
      </c>
      <c r="B21">
        <v>1.2604420000000001</v>
      </c>
      <c r="C21">
        <v>1.236699</v>
      </c>
    </row>
    <row r="22" spans="1:3">
      <c r="A22">
        <v>20</v>
      </c>
      <c r="B22">
        <v>1.237193</v>
      </c>
      <c r="C22">
        <v>1.220086</v>
      </c>
    </row>
    <row r="23" spans="1:3">
      <c r="A23">
        <v>21</v>
      </c>
      <c r="B23">
        <v>1.217198</v>
      </c>
      <c r="C23">
        <v>1.196167</v>
      </c>
    </row>
    <row r="24" spans="1:3">
      <c r="A24">
        <v>22</v>
      </c>
      <c r="B24">
        <v>1.2114799999999999</v>
      </c>
      <c r="C24">
        <v>1.1787780000000001</v>
      </c>
    </row>
    <row r="25" spans="1:3">
      <c r="A25">
        <v>23</v>
      </c>
      <c r="B25">
        <v>1.200054</v>
      </c>
      <c r="C25">
        <v>1.1686540000000001</v>
      </c>
    </row>
    <row r="26" spans="1:3">
      <c r="A26">
        <v>24</v>
      </c>
      <c r="B26">
        <v>1.195773</v>
      </c>
      <c r="C26">
        <v>1.1598520000000001</v>
      </c>
    </row>
    <row r="27" spans="1:3">
      <c r="A27">
        <v>25</v>
      </c>
      <c r="B27">
        <v>1.193757</v>
      </c>
      <c r="C27">
        <v>1.157327</v>
      </c>
    </row>
    <row r="28" spans="1:3">
      <c r="A28">
        <v>26</v>
      </c>
      <c r="B28">
        <v>1.1754519999999999</v>
      </c>
      <c r="C28">
        <v>1.148029</v>
      </c>
    </row>
    <row r="29" spans="1:3">
      <c r="A29">
        <v>27</v>
      </c>
      <c r="B29">
        <v>1.1646190000000001</v>
      </c>
      <c r="C29">
        <v>1.1271070000000001</v>
      </c>
    </row>
    <row r="30" spans="1:3">
      <c r="A30">
        <v>28</v>
      </c>
      <c r="B30">
        <v>1.1566609999999999</v>
      </c>
      <c r="C30">
        <v>1.1279699999999999</v>
      </c>
    </row>
    <row r="31" spans="1:3">
      <c r="A31">
        <v>29</v>
      </c>
      <c r="B31">
        <v>1.149948</v>
      </c>
      <c r="C31">
        <v>1.120036</v>
      </c>
    </row>
    <row r="32" spans="1:3">
      <c r="A32">
        <v>30</v>
      </c>
      <c r="B32">
        <v>1.1421300000000001</v>
      </c>
      <c r="C32">
        <v>1.1102399999999999</v>
      </c>
    </row>
    <row r="33" spans="1:3">
      <c r="A33">
        <v>31</v>
      </c>
      <c r="B33">
        <v>1.1382300000000001</v>
      </c>
      <c r="C33">
        <v>1.104724</v>
      </c>
    </row>
    <row r="34" spans="1:3">
      <c r="A34">
        <v>32</v>
      </c>
      <c r="B34">
        <v>1.1350739999999999</v>
      </c>
      <c r="C34">
        <v>1.1183529999999999</v>
      </c>
    </row>
    <row r="35" spans="1:3">
      <c r="A35">
        <v>33</v>
      </c>
      <c r="B35">
        <v>1.139561</v>
      </c>
      <c r="C35">
        <v>1.088616</v>
      </c>
    </row>
    <row r="36" spans="1:3">
      <c r="A36">
        <v>34</v>
      </c>
      <c r="B36">
        <v>1.1176539999999999</v>
      </c>
      <c r="C36">
        <v>1.084444</v>
      </c>
    </row>
    <row r="37" spans="1:3">
      <c r="A37">
        <v>35</v>
      </c>
      <c r="B37">
        <v>1.1144639999999999</v>
      </c>
      <c r="C37">
        <v>1.0692999999999999</v>
      </c>
    </row>
    <row r="38" spans="1:3">
      <c r="A38">
        <v>36</v>
      </c>
      <c r="B38">
        <v>1.1113189999999999</v>
      </c>
      <c r="C38">
        <v>1.0654749999999999</v>
      </c>
    </row>
    <row r="39" spans="1:3">
      <c r="A39">
        <v>37</v>
      </c>
      <c r="B39">
        <v>1.1108180000000001</v>
      </c>
      <c r="C39">
        <v>1.0750029999999999</v>
      </c>
    </row>
    <row r="40" spans="1:3">
      <c r="A40">
        <v>38</v>
      </c>
      <c r="B40">
        <v>1.100206</v>
      </c>
      <c r="C40">
        <v>1.0814109999999999</v>
      </c>
    </row>
    <row r="41" spans="1:3">
      <c r="A41">
        <v>39</v>
      </c>
      <c r="B41">
        <v>1.0993200000000001</v>
      </c>
      <c r="C41">
        <v>1.080149</v>
      </c>
    </row>
    <row r="42" spans="1:3">
      <c r="A42">
        <v>40</v>
      </c>
      <c r="B42">
        <v>1.1042810000000001</v>
      </c>
      <c r="C42">
        <v>1.0751809999999999</v>
      </c>
    </row>
    <row r="43" spans="1:3">
      <c r="A43">
        <v>41</v>
      </c>
      <c r="B43">
        <v>1.0946340000000001</v>
      </c>
      <c r="C43">
        <v>1.074173</v>
      </c>
    </row>
    <row r="44" spans="1:3">
      <c r="A44">
        <v>42</v>
      </c>
      <c r="B44">
        <v>1.0891519999999999</v>
      </c>
      <c r="C44">
        <v>1.062287</v>
      </c>
    </row>
    <row r="45" spans="1:3">
      <c r="A45">
        <v>43</v>
      </c>
      <c r="B45">
        <v>1.0900030000000001</v>
      </c>
      <c r="C45">
        <v>1.056465</v>
      </c>
    </row>
    <row r="46" spans="1:3">
      <c r="A46">
        <v>44</v>
      </c>
      <c r="B46">
        <v>1.0982270000000001</v>
      </c>
      <c r="C46">
        <v>1.060371</v>
      </c>
    </row>
    <row r="47" spans="1:3">
      <c r="A47">
        <v>45</v>
      </c>
      <c r="B47">
        <v>1.094212</v>
      </c>
      <c r="C47">
        <v>1.0673859999999999</v>
      </c>
    </row>
    <row r="48" spans="1:3">
      <c r="A48">
        <v>46</v>
      </c>
      <c r="B48">
        <v>1.0788450000000001</v>
      </c>
      <c r="C48">
        <v>1.073024</v>
      </c>
    </row>
    <row r="49" spans="1:3">
      <c r="A49">
        <v>47</v>
      </c>
      <c r="B49">
        <v>1.0668420000000001</v>
      </c>
      <c r="C49">
        <v>1.0683149999999999</v>
      </c>
    </row>
    <row r="50" spans="1:3">
      <c r="A50">
        <v>48</v>
      </c>
      <c r="B50">
        <v>1.0663830000000001</v>
      </c>
      <c r="C50">
        <v>1.0434369999999999</v>
      </c>
    </row>
    <row r="51" spans="1:3">
      <c r="A51">
        <v>49</v>
      </c>
      <c r="B51">
        <v>1.0782179999999999</v>
      </c>
      <c r="C51">
        <v>1.0490159999999999</v>
      </c>
    </row>
    <row r="52" spans="1:3">
      <c r="A52">
        <v>50</v>
      </c>
      <c r="B52">
        <v>1.077563</v>
      </c>
      <c r="C52">
        <v>1.0500579999999999</v>
      </c>
    </row>
    <row r="53" spans="1:3">
      <c r="A53">
        <v>51</v>
      </c>
      <c r="B53">
        <v>1.0829800000000001</v>
      </c>
      <c r="C53">
        <v>1.0530379999999999</v>
      </c>
    </row>
    <row r="54" spans="1:3">
      <c r="A54">
        <v>52</v>
      </c>
      <c r="B54">
        <v>1.088543</v>
      </c>
      <c r="C54">
        <v>1.055301</v>
      </c>
    </row>
    <row r="55" spans="1:3">
      <c r="A55">
        <v>53</v>
      </c>
      <c r="B55">
        <v>1.075607</v>
      </c>
      <c r="C55">
        <v>1.058109</v>
      </c>
    </row>
    <row r="56" spans="1:3">
      <c r="A56">
        <v>54</v>
      </c>
      <c r="B56">
        <v>1.0703180000000001</v>
      </c>
      <c r="C56">
        <v>1.059455</v>
      </c>
    </row>
    <row r="57" spans="1:3">
      <c r="A57">
        <v>55</v>
      </c>
      <c r="B57">
        <v>1.0641849999999999</v>
      </c>
      <c r="C57">
        <v>1.0411189999999999</v>
      </c>
    </row>
    <row r="58" spans="1:3">
      <c r="A58">
        <v>56</v>
      </c>
      <c r="B58">
        <v>1.0593189999999999</v>
      </c>
      <c r="C58">
        <v>1.05471</v>
      </c>
    </row>
    <row r="59" spans="1:3">
      <c r="A59">
        <v>57</v>
      </c>
      <c r="B59">
        <v>1.0549770000000001</v>
      </c>
      <c r="C59">
        <v>1.0464389999999999</v>
      </c>
    </row>
    <row r="60" spans="1:3">
      <c r="A60">
        <v>58</v>
      </c>
      <c r="B60">
        <v>1.06</v>
      </c>
      <c r="C60">
        <v>1.026626</v>
      </c>
    </row>
    <row r="61" spans="1:3">
      <c r="A61">
        <v>59</v>
      </c>
      <c r="B61">
        <v>1.0519149999999999</v>
      </c>
      <c r="C61">
        <v>1.017647</v>
      </c>
    </row>
    <row r="62" spans="1:3">
      <c r="A62">
        <v>60</v>
      </c>
      <c r="B62">
        <v>1.059293</v>
      </c>
      <c r="C62">
        <v>1.0138769999999999</v>
      </c>
    </row>
  </sheetData>
  <phoneticPr fontId="1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0"/>
  <sheetViews>
    <sheetView tabSelected="1" topLeftCell="A91" workbookViewId="0">
      <selection activeCell="B104" sqref="B104"/>
    </sheetView>
  </sheetViews>
  <sheetFormatPr defaultRowHeight="14.4"/>
  <sheetData>
    <row r="1" spans="2:3">
      <c r="B1" t="s">
        <v>152</v>
      </c>
    </row>
    <row r="2" spans="2:3">
      <c r="B2" s="12" t="s">
        <v>153</v>
      </c>
      <c r="C2" s="12" t="s">
        <v>151</v>
      </c>
    </row>
    <row r="3" spans="2:3">
      <c r="B3" s="13">
        <v>1.275291</v>
      </c>
      <c r="C3" s="13">
        <v>1.8388059999999999</v>
      </c>
    </row>
    <row r="4" spans="2:3">
      <c r="B4" s="13">
        <v>1.7913250000000001</v>
      </c>
      <c r="C4" s="13">
        <v>1.6920459999999999</v>
      </c>
    </row>
    <row r="5" spans="2:3">
      <c r="B5" s="13">
        <v>1.805185</v>
      </c>
      <c r="C5" s="13">
        <v>1.4566239999999999</v>
      </c>
    </row>
    <row r="6" spans="2:3">
      <c r="B6" s="13">
        <v>1.5424709999999999</v>
      </c>
      <c r="C6" s="13">
        <v>1.0535509999999999</v>
      </c>
    </row>
    <row r="7" spans="2:3">
      <c r="B7" s="13">
        <v>1.6382570000000001</v>
      </c>
      <c r="C7" s="13">
        <v>1.018615</v>
      </c>
    </row>
    <row r="8" spans="2:3">
      <c r="B8" s="13">
        <v>1.833467</v>
      </c>
      <c r="C8" s="13">
        <v>1.3835809999999999</v>
      </c>
    </row>
    <row r="9" spans="2:3">
      <c r="B9" s="13">
        <v>1.58087</v>
      </c>
      <c r="C9" s="13">
        <v>1.0599419999999999</v>
      </c>
    </row>
    <row r="10" spans="2:3">
      <c r="B10" s="13">
        <v>1.722056</v>
      </c>
      <c r="C10" s="13">
        <v>1.0637259999999999</v>
      </c>
    </row>
    <row r="11" spans="2:3">
      <c r="B11" s="13">
        <v>1.9679169999999999</v>
      </c>
      <c r="C11" s="13">
        <v>1.093105</v>
      </c>
    </row>
    <row r="12" spans="2:3">
      <c r="B12" s="13">
        <v>1.7830360000000001</v>
      </c>
      <c r="C12" s="13">
        <v>1.3118179999999999</v>
      </c>
    </row>
    <row r="13" spans="2:3">
      <c r="B13" s="13">
        <v>1.4995499999999999</v>
      </c>
      <c r="C13" s="13">
        <v>2.0493920000000001</v>
      </c>
    </row>
    <row r="14" spans="2:3">
      <c r="B14" s="13">
        <v>1.674701</v>
      </c>
      <c r="C14" s="13">
        <v>1.9834989999999999</v>
      </c>
    </row>
    <row r="15" spans="2:3">
      <c r="B15" s="13">
        <v>2.0868410000000002</v>
      </c>
      <c r="C15" s="13">
        <v>1.214594</v>
      </c>
    </row>
    <row r="16" spans="2:3">
      <c r="B16" s="13">
        <v>1.5413809999999999</v>
      </c>
      <c r="C16" s="13">
        <v>1.6328590000000001</v>
      </c>
    </row>
    <row r="17" spans="2:3">
      <c r="B17" s="13">
        <v>1.607208</v>
      </c>
      <c r="C17" s="13">
        <v>1.7112799999999999</v>
      </c>
    </row>
    <row r="18" spans="2:3">
      <c r="B18" s="13">
        <v>1.6602760000000001</v>
      </c>
      <c r="C18" s="13">
        <v>1.6107359999999999</v>
      </c>
    </row>
    <row r="19" spans="2:3">
      <c r="B19" s="13">
        <v>3.2285170000000001</v>
      </c>
      <c r="C19" s="13">
        <v>1.652517</v>
      </c>
    </row>
    <row r="20" spans="2:3">
      <c r="B20" s="13">
        <v>2.2442310000000001</v>
      </c>
      <c r="C20" s="13">
        <v>1.132868</v>
      </c>
    </row>
    <row r="21" spans="2:3">
      <c r="B21" s="13">
        <v>1.390722</v>
      </c>
      <c r="C21" s="13">
        <v>1.5151969999999999</v>
      </c>
    </row>
    <row r="22" spans="2:3">
      <c r="B22" s="13">
        <v>2.4003160000000001</v>
      </c>
      <c r="C22" s="13">
        <v>1.3943650000000001</v>
      </c>
    </row>
    <row r="23" spans="2:3">
      <c r="B23" s="13">
        <v>2.4274909999999998</v>
      </c>
      <c r="C23" s="13">
        <v>1.7267399999999999</v>
      </c>
    </row>
    <row r="24" spans="2:3">
      <c r="B24" s="13">
        <v>2.0897489999999999</v>
      </c>
      <c r="C24" s="13">
        <v>1.709848</v>
      </c>
    </row>
    <row r="25" spans="2:3">
      <c r="B25" s="13">
        <v>1.6254550000000001</v>
      </c>
      <c r="C25" s="13">
        <v>1.4219470000000001</v>
      </c>
    </row>
    <row r="26" spans="2:3">
      <c r="B26" s="13">
        <v>1.3836740000000001</v>
      </c>
      <c r="C26" s="13">
        <v>2.2124079999999999</v>
      </c>
    </row>
    <row r="27" spans="2:3">
      <c r="B27" s="13">
        <v>1.3035859999999999</v>
      </c>
      <c r="C27" s="13">
        <v>1.3885730000000001</v>
      </c>
    </row>
    <row r="28" spans="2:3">
      <c r="B28" s="13"/>
      <c r="C28" s="13">
        <v>1.78179</v>
      </c>
    </row>
    <row r="29" spans="2:3">
      <c r="B29" s="13"/>
      <c r="C29" s="13">
        <v>2.0072640000000002</v>
      </c>
    </row>
    <row r="30" spans="2:3">
      <c r="B30" s="13"/>
      <c r="C30" s="13">
        <v>1.7741739999999999</v>
      </c>
    </row>
    <row r="31" spans="2:3">
      <c r="B31" s="13"/>
      <c r="C31" s="13">
        <v>1.678426</v>
      </c>
    </row>
    <row r="32" spans="2:3">
      <c r="B32" s="13"/>
      <c r="C32" s="13">
        <v>1.6839409999999999</v>
      </c>
    </row>
    <row r="33" spans="2:3">
      <c r="B33" s="13"/>
      <c r="C33" s="13">
        <v>1.5480510000000001</v>
      </c>
    </row>
    <row r="34" spans="2:3">
      <c r="B34" s="13"/>
      <c r="C34" s="13">
        <v>1.465106</v>
      </c>
    </row>
    <row r="35" spans="2:3">
      <c r="B35" s="13"/>
      <c r="C35" s="13">
        <v>1.727754</v>
      </c>
    </row>
    <row r="36" spans="2:3">
      <c r="B36" s="13"/>
      <c r="C36" s="13">
        <v>2.0083869999999999</v>
      </c>
    </row>
    <row r="37" spans="2:3">
      <c r="B37" s="13"/>
      <c r="C37" s="13">
        <v>2.3107989999999998</v>
      </c>
    </row>
    <row r="38" spans="2:3">
      <c r="B38" s="13"/>
      <c r="C38" s="13">
        <v>1.6165860000000001</v>
      </c>
    </row>
    <row r="39" spans="2:3">
      <c r="B39" s="13"/>
      <c r="C39" s="13">
        <v>1.421975</v>
      </c>
    </row>
    <row r="40" spans="2:3">
      <c r="B40" s="13"/>
      <c r="C40" s="13">
        <v>1.4613210000000001</v>
      </c>
    </row>
    <row r="41" spans="2:3">
      <c r="B41" s="13"/>
      <c r="C41" s="13">
        <v>1.8717200000000001</v>
      </c>
    </row>
    <row r="42" spans="2:3">
      <c r="B42" s="13"/>
      <c r="C42" s="13">
        <v>1.437902</v>
      </c>
    </row>
    <row r="43" spans="2:3">
      <c r="B43" s="13"/>
      <c r="C43" s="13">
        <v>1.6861889999999999</v>
      </c>
    </row>
    <row r="44" spans="2:3">
      <c r="B44" s="13"/>
      <c r="C44" s="13">
        <v>1.318587</v>
      </c>
    </row>
    <row r="45" spans="2:3">
      <c r="B45" s="13"/>
      <c r="C45" s="13">
        <v>1.504386</v>
      </c>
    </row>
    <row r="46" spans="2:3">
      <c r="B46" s="13"/>
      <c r="C46" s="13">
        <v>1.612519</v>
      </c>
    </row>
    <row r="47" spans="2:3">
      <c r="B47" s="13"/>
      <c r="C47" s="13">
        <v>2.2297989999999999</v>
      </c>
    </row>
    <row r="48" spans="2:3">
      <c r="B48" s="13"/>
      <c r="C48" s="13">
        <v>1.615788</v>
      </c>
    </row>
    <row r="49" spans="2:3">
      <c r="B49" s="13"/>
      <c r="C49" s="13">
        <v>1.909346</v>
      </c>
    </row>
    <row r="50" spans="2:3">
      <c r="B50" s="13"/>
      <c r="C50" s="13">
        <v>2.0001799999999998</v>
      </c>
    </row>
    <row r="51" spans="2:3">
      <c r="B51" s="13"/>
      <c r="C51" s="13">
        <v>1.3102879999999999</v>
      </c>
    </row>
    <row r="52" spans="2:3">
      <c r="B52" s="13"/>
      <c r="C52" s="13">
        <v>1.8184370000000001</v>
      </c>
    </row>
    <row r="53" spans="2:3">
      <c r="B53" s="13"/>
      <c r="C53" s="13">
        <v>1.5317289999999999</v>
      </c>
    </row>
    <row r="54" spans="2:3">
      <c r="B54" s="13"/>
      <c r="C54" s="13">
        <v>1.6790419999999999</v>
      </c>
    </row>
    <row r="55" spans="2:3">
      <c r="B55" s="13"/>
      <c r="C55" s="13">
        <v>1.1094550000000001</v>
      </c>
    </row>
    <row r="56" spans="2:3">
      <c r="B56" s="13"/>
      <c r="C56" s="13">
        <v>1.555256</v>
      </c>
    </row>
    <row r="57" spans="2:3">
      <c r="B57" s="13"/>
      <c r="C57" s="13">
        <v>1.59592</v>
      </c>
    </row>
    <row r="58" spans="2:3">
      <c r="B58" s="13"/>
      <c r="C58" s="13">
        <v>1.267066</v>
      </c>
    </row>
    <row r="59" spans="2:3">
      <c r="B59" s="13"/>
      <c r="C59" s="13">
        <v>1.8693249999999999</v>
      </c>
    </row>
    <row r="60" spans="2:3">
      <c r="B60" s="13"/>
      <c r="C60" s="13">
        <v>1.1058520000000001</v>
      </c>
    </row>
    <row r="61" spans="2:3">
      <c r="B61" s="13"/>
      <c r="C61" s="13">
        <v>1.0980479999999999</v>
      </c>
    </row>
    <row r="62" spans="2:3">
      <c r="B62" s="13"/>
      <c r="C62" s="13">
        <v>2.04257</v>
      </c>
    </row>
    <row r="63" spans="2:3">
      <c r="B63" s="13"/>
      <c r="C63" s="13">
        <v>1.6948620000000001</v>
      </c>
    </row>
    <row r="64" spans="2:3">
      <c r="B64" s="13"/>
      <c r="C64" s="13">
        <v>1.405832</v>
      </c>
    </row>
    <row r="65" spans="2:3">
      <c r="B65" s="13"/>
      <c r="C65" s="13">
        <v>1.7405660000000001</v>
      </c>
    </row>
    <row r="66" spans="2:3">
      <c r="B66" s="13"/>
      <c r="C66" s="13">
        <v>1.6776660000000001</v>
      </c>
    </row>
    <row r="67" spans="2:3">
      <c r="B67" s="13"/>
      <c r="C67" s="13">
        <v>1.4092789999999999</v>
      </c>
    </row>
    <row r="68" spans="2:3">
      <c r="B68" s="13"/>
      <c r="C68" s="13">
        <v>1.46174</v>
      </c>
    </row>
    <row r="69" spans="2:3">
      <c r="B69" s="13"/>
      <c r="C69" s="13">
        <v>1.5666070000000001</v>
      </c>
    </row>
    <row r="70" spans="2:3">
      <c r="B70" s="13"/>
      <c r="C70" s="13">
        <v>1.967859</v>
      </c>
    </row>
    <row r="71" spans="2:3">
      <c r="B71" s="13"/>
      <c r="C71" s="13">
        <v>1.2545580000000001</v>
      </c>
    </row>
    <row r="72" spans="2:3">
      <c r="B72" s="13"/>
      <c r="C72" s="13">
        <v>1.4435770000000001</v>
      </c>
    </row>
    <row r="73" spans="2:3">
      <c r="B73" s="13"/>
      <c r="C73" s="13">
        <v>1.659376</v>
      </c>
    </row>
    <row r="74" spans="2:3">
      <c r="B74" s="13"/>
      <c r="C74" s="13">
        <v>1.7316819999999999</v>
      </c>
    </row>
    <row r="75" spans="2:3">
      <c r="B75" s="13"/>
      <c r="C75" s="13">
        <v>1.518489</v>
      </c>
    </row>
    <row r="76" spans="2:3">
      <c r="B76" s="13"/>
      <c r="C76" s="13">
        <v>1.8119609999999999</v>
      </c>
    </row>
    <row r="77" spans="2:3">
      <c r="B77" s="13"/>
      <c r="C77" s="13">
        <v>1.1328750000000001</v>
      </c>
    </row>
    <row r="78" spans="2:3">
      <c r="B78" s="13"/>
      <c r="C78" s="13">
        <v>1.226863</v>
      </c>
    </row>
    <row r="79" spans="2:3">
      <c r="B79" s="13"/>
      <c r="C79" s="13">
        <v>1.89489</v>
      </c>
    </row>
    <row r="80" spans="2:3">
      <c r="B80" s="13"/>
      <c r="C80" s="13">
        <v>1.607189</v>
      </c>
    </row>
    <row r="81" spans="2:3">
      <c r="B81" s="13"/>
      <c r="C81" s="13">
        <v>1.297885</v>
      </c>
    </row>
    <row r="82" spans="2:3">
      <c r="B82" s="13"/>
      <c r="C82" s="13">
        <v>1.612166</v>
      </c>
    </row>
    <row r="83" spans="2:3">
      <c r="B83" s="13"/>
      <c r="C83" s="13">
        <v>1.507085</v>
      </c>
    </row>
    <row r="84" spans="2:3">
      <c r="B84" s="13"/>
      <c r="C84" s="13">
        <v>1.503134</v>
      </c>
    </row>
    <row r="85" spans="2:3">
      <c r="B85" s="13"/>
      <c r="C85" s="13">
        <v>1.6170690000000001</v>
      </c>
    </row>
    <row r="86" spans="2:3">
      <c r="B86" s="13"/>
      <c r="C86" s="13">
        <v>1.534395</v>
      </c>
    </row>
    <row r="87" spans="2:3">
      <c r="B87" s="13"/>
      <c r="C87" s="13">
        <v>2.144339</v>
      </c>
    </row>
    <row r="88" spans="2:3">
      <c r="B88" s="13"/>
      <c r="C88" s="13">
        <v>1.576128</v>
      </c>
    </row>
    <row r="89" spans="2:3">
      <c r="B89" s="13"/>
      <c r="C89" s="13">
        <v>1.090741</v>
      </c>
    </row>
    <row r="90" spans="2:3">
      <c r="B90" s="13"/>
      <c r="C90" s="13">
        <v>1.555531</v>
      </c>
    </row>
    <row r="91" spans="2:3">
      <c r="B91" s="13"/>
      <c r="C91" s="13">
        <v>1.5704530000000001</v>
      </c>
    </row>
    <row r="92" spans="2:3">
      <c r="B92" s="13"/>
      <c r="C92" s="13">
        <v>1.821563</v>
      </c>
    </row>
    <row r="93" spans="2:3">
      <c r="B93" s="13"/>
      <c r="C93" s="13">
        <v>1.6059380000000001</v>
      </c>
    </row>
    <row r="94" spans="2:3">
      <c r="B94" s="13"/>
      <c r="C94" s="13">
        <v>1.7894289999999999</v>
      </c>
    </row>
    <row r="95" spans="2:3">
      <c r="B95" s="13"/>
      <c r="C95" s="13">
        <v>1.6304940000000001</v>
      </c>
    </row>
    <row r="96" spans="2:3">
      <c r="B96" s="13"/>
    </row>
    <row r="97" spans="1:3">
      <c r="A97" t="s">
        <v>154</v>
      </c>
      <c r="B97" s="13">
        <f>AVERAGE(B3:B96)</f>
        <v>1.8041429200000001</v>
      </c>
      <c r="C97" s="13">
        <f>AVERAGE(C3:C96)</f>
        <v>1.5811380215053767</v>
      </c>
    </row>
    <row r="98" spans="1:3">
      <c r="A98" t="s">
        <v>155</v>
      </c>
      <c r="B98" s="13">
        <f>COUNT(B3:B96)</f>
        <v>25</v>
      </c>
      <c r="C98" s="13">
        <f>COUNT(C3:C96)</f>
        <v>93</v>
      </c>
    </row>
    <row r="99" spans="1:3">
      <c r="A99" t="s">
        <v>156</v>
      </c>
      <c r="B99" s="13">
        <f>STDEVA(B3:B96)/SQRT(B98)</f>
        <v>8.6185886687146801E-2</v>
      </c>
      <c r="C99" s="13">
        <f>STDEVA(C3:C96)/SQRT(C98)</f>
        <v>3.0024944121197772E-2</v>
      </c>
    </row>
    <row r="100" spans="1:3">
      <c r="A100" t="s">
        <v>157</v>
      </c>
      <c r="B100" s="13"/>
      <c r="C100">
        <f>_xlfn.T.TEST(B3:B96,C3:C95,2,3)</f>
        <v>2.0632380350255261E-2</v>
      </c>
    </row>
  </sheetData>
  <phoneticPr fontId="1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workbookViewId="0">
      <selection activeCell="I19" sqref="I19"/>
    </sheetView>
  </sheetViews>
  <sheetFormatPr defaultRowHeight="14.4"/>
  <cols>
    <col min="5" max="5" width="12.77734375" bestFit="1" customWidth="1"/>
  </cols>
  <sheetData>
    <row r="1" spans="2:6">
      <c r="B1" t="s">
        <v>149</v>
      </c>
    </row>
    <row r="2" spans="2:6">
      <c r="B2" t="s">
        <v>140</v>
      </c>
      <c r="E2" t="s">
        <v>141</v>
      </c>
    </row>
    <row r="3" spans="2:6">
      <c r="B3" s="12" t="s">
        <v>142</v>
      </c>
      <c r="C3" s="12" t="s">
        <v>143</v>
      </c>
      <c r="D3" s="12"/>
      <c r="E3" s="12" t="s">
        <v>142</v>
      </c>
      <c r="F3" s="12" t="s">
        <v>143</v>
      </c>
    </row>
    <row r="4" spans="2:6">
      <c r="B4" s="13">
        <v>7.322457</v>
      </c>
      <c r="C4" s="13">
        <v>3.5979169999999998</v>
      </c>
      <c r="D4" s="13"/>
      <c r="E4" s="13">
        <v>9.5567910000000005</v>
      </c>
      <c r="F4" s="13">
        <v>26.04982</v>
      </c>
    </row>
    <row r="5" spans="2:6">
      <c r="B5" s="13">
        <v>8.5920850000000009</v>
      </c>
      <c r="C5" s="13">
        <v>14.548629999999999</v>
      </c>
      <c r="D5" s="13"/>
      <c r="E5" s="13">
        <v>17.21048</v>
      </c>
      <c r="F5" s="13">
        <v>22.2376</v>
      </c>
    </row>
    <row r="6" spans="2:6">
      <c r="B6" s="13">
        <v>5.0314819999999996</v>
      </c>
      <c r="C6" s="13">
        <v>12.073180000000001</v>
      </c>
      <c r="D6" s="13"/>
      <c r="E6" s="13">
        <v>12.284330000000001</v>
      </c>
      <c r="F6" s="13">
        <v>9.1910889999999998</v>
      </c>
    </row>
    <row r="7" spans="2:6">
      <c r="B7" s="13">
        <v>14.798080000000001</v>
      </c>
      <c r="C7" s="13">
        <v>1.4729589999999999</v>
      </c>
      <c r="D7" s="13"/>
      <c r="E7" s="13">
        <v>22.08006</v>
      </c>
      <c r="F7" s="13">
        <v>15.191179999999999</v>
      </c>
    </row>
    <row r="8" spans="2:6">
      <c r="B8" s="13">
        <v>10.95872</v>
      </c>
      <c r="C8" s="13">
        <v>9.0986130000000003</v>
      </c>
      <c r="D8" s="13"/>
      <c r="E8" s="13">
        <v>13.08375</v>
      </c>
      <c r="F8" s="13">
        <v>9.3648520000000008</v>
      </c>
    </row>
    <row r="9" spans="2:6">
      <c r="B9" s="13">
        <v>9.8470370000000003</v>
      </c>
      <c r="C9" s="13">
        <v>4.2823919999999998</v>
      </c>
      <c r="D9" s="13"/>
      <c r="E9" s="13">
        <v>16.25263</v>
      </c>
      <c r="F9" s="13">
        <v>6.9514279999999999</v>
      </c>
    </row>
    <row r="10" spans="2:6">
      <c r="B10" s="13">
        <v>3.9358710000000001</v>
      </c>
      <c r="C10" s="13">
        <v>6.4739829999999996</v>
      </c>
      <c r="D10" s="13"/>
      <c r="E10" s="13">
        <v>24.134150000000002</v>
      </c>
      <c r="F10" s="13">
        <v>19.782409999999999</v>
      </c>
    </row>
    <row r="11" spans="2:6">
      <c r="B11" s="13">
        <v>1.2441040000000001</v>
      </c>
      <c r="C11" s="13">
        <v>1.9993529999999999</v>
      </c>
      <c r="D11" s="13"/>
      <c r="E11" s="13">
        <v>23.182230000000001</v>
      </c>
      <c r="F11" s="13">
        <v>16.386099999999999</v>
      </c>
    </row>
    <row r="12" spans="2:6">
      <c r="B12" s="13">
        <v>5.307652</v>
      </c>
      <c r="C12" s="13">
        <v>7.2567719999999998</v>
      </c>
      <c r="D12" s="13"/>
      <c r="E12" s="13">
        <v>21.580590000000001</v>
      </c>
      <c r="F12" s="13">
        <v>6.1598119999999996</v>
      </c>
    </row>
    <row r="13" spans="2:6">
      <c r="B13" s="13">
        <v>6.081016</v>
      </c>
      <c r="C13" s="13">
        <v>5.461309</v>
      </c>
      <c r="D13" s="13"/>
      <c r="E13" s="13">
        <v>19.955590000000001</v>
      </c>
      <c r="F13" s="13">
        <v>12.159549999999999</v>
      </c>
    </row>
    <row r="14" spans="2:6">
      <c r="B14" s="13">
        <v>2.693057</v>
      </c>
      <c r="C14" s="13">
        <v>5.209301</v>
      </c>
      <c r="D14" s="13"/>
      <c r="E14" s="13">
        <v>10.93394</v>
      </c>
      <c r="F14" s="13">
        <v>21.586020000000001</v>
      </c>
    </row>
    <row r="15" spans="2:6">
      <c r="B15" s="13">
        <v>19.627579999999998</v>
      </c>
      <c r="C15" s="13">
        <v>6.3450230000000003</v>
      </c>
      <c r="D15" s="13"/>
      <c r="E15" s="13">
        <v>9.3961430000000004</v>
      </c>
      <c r="F15" s="13">
        <v>22.637910000000002</v>
      </c>
    </row>
    <row r="16" spans="2:6">
      <c r="B16" s="13">
        <v>5.0579919999999996</v>
      </c>
      <c r="C16" s="13">
        <v>3.2753130000000001</v>
      </c>
      <c r="D16" s="13"/>
      <c r="E16" s="13">
        <v>17.00676</v>
      </c>
      <c r="F16" s="13">
        <v>9.5398940000000003</v>
      </c>
    </row>
    <row r="17" spans="2:6">
      <c r="B17" s="13">
        <v>3.4702480000000002</v>
      </c>
      <c r="C17" s="13">
        <v>2.814235</v>
      </c>
      <c r="D17" s="13"/>
      <c r="E17" s="13">
        <v>4.37019</v>
      </c>
      <c r="F17" s="13">
        <v>10.79293</v>
      </c>
    </row>
    <row r="18" spans="2:6">
      <c r="B18" s="13">
        <v>11.113020000000001</v>
      </c>
      <c r="C18" s="13">
        <v>21.12218</v>
      </c>
      <c r="D18" s="13"/>
      <c r="E18" s="13">
        <v>9.6072729999999993</v>
      </c>
      <c r="F18" s="13">
        <v>18.93252</v>
      </c>
    </row>
    <row r="19" spans="2:6">
      <c r="B19" s="13">
        <v>4.6497590000000004</v>
      </c>
      <c r="C19" s="13">
        <v>12.52919</v>
      </c>
      <c r="D19" s="13"/>
      <c r="E19" s="13">
        <v>9.2774219999999996</v>
      </c>
      <c r="F19" s="13">
        <v>14.56527</v>
      </c>
    </row>
    <row r="20" spans="2:6">
      <c r="B20" s="13">
        <v>11.13935</v>
      </c>
      <c r="C20" s="13">
        <v>7.3364469999999997</v>
      </c>
      <c r="D20" s="13"/>
      <c r="E20" s="13">
        <v>15.817</v>
      </c>
      <c r="F20" s="13">
        <v>7.0818289999999999</v>
      </c>
    </row>
    <row r="21" spans="2:6">
      <c r="B21" s="13">
        <v>6.9679469999999997</v>
      </c>
      <c r="C21" s="13">
        <v>7.087275</v>
      </c>
      <c r="D21" s="13"/>
      <c r="E21" s="13">
        <v>19.521319999999999</v>
      </c>
      <c r="F21" s="13">
        <v>12.57798</v>
      </c>
    </row>
    <row r="22" spans="2:6">
      <c r="B22" s="13">
        <v>6.081016</v>
      </c>
      <c r="C22" s="13">
        <v>7.0569480000000002</v>
      </c>
      <c r="D22" s="13"/>
      <c r="E22" s="13">
        <v>15.06101</v>
      </c>
      <c r="F22" s="13">
        <v>24.243760000000002</v>
      </c>
    </row>
    <row r="23" spans="2:6">
      <c r="B23" s="13">
        <v>2.693057</v>
      </c>
      <c r="C23" s="13">
        <v>7.7234100000000003</v>
      </c>
      <c r="D23" s="13"/>
      <c r="E23" s="13">
        <v>19.955590000000001</v>
      </c>
      <c r="F23" s="13">
        <v>25.463619999999999</v>
      </c>
    </row>
    <row r="24" spans="2:6">
      <c r="B24" s="13">
        <v>19.627579999999998</v>
      </c>
      <c r="C24" s="13">
        <v>4.2207840000000001</v>
      </c>
      <c r="D24" s="13"/>
      <c r="E24" s="13">
        <v>10.93394</v>
      </c>
      <c r="F24" s="13">
        <v>12.04909</v>
      </c>
    </row>
    <row r="25" spans="2:6">
      <c r="B25" s="13">
        <v>5.0579919999999996</v>
      </c>
      <c r="C25" s="13">
        <v>3.6106029999999998</v>
      </c>
      <c r="D25" s="13"/>
      <c r="E25" s="13">
        <v>9.3961430000000004</v>
      </c>
      <c r="F25" s="13">
        <v>22.753799999999998</v>
      </c>
    </row>
    <row r="26" spans="2:6">
      <c r="B26" s="13">
        <v>3.4702480000000002</v>
      </c>
      <c r="C26" s="13">
        <v>6.391616</v>
      </c>
      <c r="D26" s="13"/>
      <c r="E26" s="13">
        <v>17.00676</v>
      </c>
      <c r="F26" s="13">
        <v>3.3924750000000001</v>
      </c>
    </row>
    <row r="27" spans="2:6">
      <c r="B27" s="13">
        <v>11.113020000000001</v>
      </c>
      <c r="C27" s="13">
        <v>2.1161219999999998</v>
      </c>
      <c r="D27" s="13"/>
      <c r="E27" s="13">
        <v>4.37019</v>
      </c>
      <c r="F27" s="13">
        <v>12.73259</v>
      </c>
    </row>
    <row r="28" spans="2:6">
      <c r="B28" s="13">
        <v>4.6497590000000004</v>
      </c>
      <c r="C28" s="13">
        <v>12.92948</v>
      </c>
      <c r="D28" s="13"/>
      <c r="E28" s="13">
        <v>9.6072729999999993</v>
      </c>
      <c r="F28" s="13">
        <v>18.340029999999999</v>
      </c>
    </row>
    <row r="29" spans="2:6">
      <c r="B29" s="13">
        <v>11.13935</v>
      </c>
      <c r="D29" s="13"/>
      <c r="E29" s="13">
        <v>9.2774219999999996</v>
      </c>
      <c r="F29" s="13">
        <v>25.215879999999999</v>
      </c>
    </row>
    <row r="30" spans="2:6">
      <c r="B30" s="13">
        <v>6.9679469999999997</v>
      </c>
      <c r="D30" s="13"/>
      <c r="E30" s="13">
        <v>15.817</v>
      </c>
      <c r="F30" s="13">
        <v>5.4566480000000004</v>
      </c>
    </row>
    <row r="31" spans="2:6">
      <c r="D31" s="13"/>
      <c r="E31" s="13">
        <v>19.521319999999999</v>
      </c>
      <c r="F31" s="13">
        <v>21.689250000000001</v>
      </c>
    </row>
    <row r="32" spans="2:6">
      <c r="D32" s="13"/>
      <c r="E32" s="13">
        <v>15.06101</v>
      </c>
      <c r="F32" s="13">
        <v>30.973279999999999</v>
      </c>
    </row>
    <row r="33" spans="1:6">
      <c r="D33" s="13"/>
      <c r="E33" s="13">
        <v>29.04026</v>
      </c>
      <c r="F33" s="13">
        <v>18.72852</v>
      </c>
    </row>
    <row r="34" spans="1:6">
      <c r="D34" s="13"/>
      <c r="E34" s="13">
        <v>16.256260000000001</v>
      </c>
    </row>
    <row r="35" spans="1:6">
      <c r="D35" s="13"/>
    </row>
    <row r="37" spans="1:6">
      <c r="A37" t="s">
        <v>144</v>
      </c>
      <c r="B37">
        <f>AVERAGE(B4:B35)</f>
        <v>7.7273120740740753</v>
      </c>
      <c r="C37">
        <f t="shared" ref="C37:F37" si="0">AVERAGE(C4:C35)</f>
        <v>7.0413214000000002</v>
      </c>
      <c r="E37">
        <f t="shared" si="0"/>
        <v>15.050155709677419</v>
      </c>
      <c r="F37">
        <f t="shared" si="0"/>
        <v>16.0742379</v>
      </c>
    </row>
    <row r="38" spans="1:6">
      <c r="A38" t="s">
        <v>145</v>
      </c>
      <c r="B38">
        <f>COUNT(B4:B34)</f>
        <v>27</v>
      </c>
      <c r="C38">
        <f t="shared" ref="C38:F38" si="1">COUNT(C4:C34)</f>
        <v>25</v>
      </c>
      <c r="E38">
        <f t="shared" si="1"/>
        <v>31</v>
      </c>
      <c r="F38">
        <f t="shared" si="1"/>
        <v>30</v>
      </c>
    </row>
    <row r="39" spans="1:6">
      <c r="A39" t="s">
        <v>146</v>
      </c>
      <c r="B39">
        <f>STDEVA(B4:B34)/SQRT(B38)</f>
        <v>0.91793966534042726</v>
      </c>
      <c r="C39">
        <f t="shared" ref="C39:F39" si="2">STDEVA(C4:C34)/SQRT(C38)</f>
        <v>0.92067263542774691</v>
      </c>
      <c r="E39">
        <f t="shared" si="2"/>
        <v>1.0546805359158666</v>
      </c>
      <c r="F39">
        <f t="shared" si="2"/>
        <v>1.3298766205730723</v>
      </c>
    </row>
    <row r="40" spans="1:6">
      <c r="A40" t="s">
        <v>147</v>
      </c>
      <c r="C40">
        <f>_xlfn.T.TEST(B4:B34,C4:C30,2,3)</f>
        <v>0.60008323656472551</v>
      </c>
      <c r="F40">
        <f t="shared" ref="F40" si="3">_xlfn.T.TEST(E4:E34,F4:F30,2,3)</f>
        <v>0.92279121024236344</v>
      </c>
    </row>
    <row r="41" spans="1:6">
      <c r="A41" t="s">
        <v>148</v>
      </c>
      <c r="E41">
        <f>_xlfn.T.TEST(B4:B34,E4:E30,2,3)</f>
        <v>2.1743463210577203E-5</v>
      </c>
      <c r="F41">
        <f>_xlfn.T.TEST(C4:C34,F4:F30,2,3)</f>
        <v>8.1329240073135606E-6</v>
      </c>
    </row>
  </sheetData>
  <phoneticPr fontId="1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7"/>
  <sheetViews>
    <sheetView workbookViewId="0">
      <selection activeCell="K19" sqref="K19"/>
    </sheetView>
  </sheetViews>
  <sheetFormatPr defaultRowHeight="14.4"/>
  <sheetData>
    <row r="1" spans="1:36">
      <c r="A1" s="1" t="s">
        <v>101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>
      <c r="A2" s="11" t="s">
        <v>93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 t="s">
        <v>94</v>
      </c>
      <c r="AB2" s="1" t="s">
        <v>95</v>
      </c>
      <c r="AC2" s="1" t="s">
        <v>96</v>
      </c>
      <c r="AD2" s="1" t="s">
        <v>36</v>
      </c>
      <c r="AE2" s="1"/>
      <c r="AF2" s="1"/>
      <c r="AG2" s="1"/>
      <c r="AH2" s="1"/>
      <c r="AI2" s="1"/>
      <c r="AJ2" s="1"/>
    </row>
    <row r="3" spans="1:36">
      <c r="A3" s="1" t="s">
        <v>97</v>
      </c>
      <c r="B3" s="1">
        <v>0.59949522392583587</v>
      </c>
      <c r="C3" s="1">
        <v>0.56405896398508937</v>
      </c>
      <c r="D3" s="1">
        <v>0.61872532030498917</v>
      </c>
      <c r="E3" s="1">
        <v>0.6620661696706075</v>
      </c>
      <c r="F3" s="1">
        <v>0.70912989857712572</v>
      </c>
      <c r="G3" s="1">
        <v>0.45044120638243418</v>
      </c>
      <c r="H3" s="1">
        <v>0.57416038692504467</v>
      </c>
      <c r="I3" s="1">
        <v>0.47683151791580142</v>
      </c>
      <c r="J3" s="1">
        <v>0.70791343703030374</v>
      </c>
      <c r="K3" s="1">
        <v>0.39315977643418804</v>
      </c>
      <c r="L3" s="1">
        <v>0.4524466187315026</v>
      </c>
      <c r="M3" s="1">
        <v>0.53928725520703591</v>
      </c>
      <c r="N3" s="1">
        <v>0.4551956253395556</v>
      </c>
      <c r="O3" s="1">
        <v>0.44371578543373613</v>
      </c>
      <c r="P3" s="1">
        <v>0.29771782387630125</v>
      </c>
      <c r="Q3" s="1"/>
      <c r="R3" s="1"/>
      <c r="S3" s="1"/>
      <c r="T3" s="1"/>
      <c r="U3" s="1"/>
      <c r="V3" s="1"/>
      <c r="W3" s="1"/>
      <c r="X3" s="1"/>
      <c r="Y3" s="1"/>
      <c r="Z3" s="1"/>
      <c r="AA3" s="1">
        <f>AVERAGE(B3:Y3)</f>
        <v>0.52962300064930345</v>
      </c>
      <c r="AB3" s="1">
        <f>COUNT(B3:Y3)</f>
        <v>15</v>
      </c>
      <c r="AC3" s="1">
        <f>STDEVA(B3:Y3)/SQRT(AB3)</f>
        <v>3.0703665033538659E-2</v>
      </c>
      <c r="AD3" s="1"/>
      <c r="AE3" s="1"/>
      <c r="AF3" s="1"/>
      <c r="AG3" s="1"/>
      <c r="AH3" s="1"/>
      <c r="AI3" s="1"/>
      <c r="AJ3" s="1"/>
    </row>
    <row r="4" spans="1:36">
      <c r="A4" s="1" t="s">
        <v>98</v>
      </c>
      <c r="B4" s="1">
        <v>0.88862175218357176</v>
      </c>
      <c r="C4" s="1">
        <v>0.78232948765700694</v>
      </c>
      <c r="D4" s="1">
        <v>0.87150483794028899</v>
      </c>
      <c r="E4" s="1">
        <v>0.57866896338058904</v>
      </c>
      <c r="F4" s="1">
        <v>0.88235909964992865</v>
      </c>
      <c r="G4" s="1">
        <v>0.72220574914861502</v>
      </c>
      <c r="H4" s="1">
        <v>0.76693757749137337</v>
      </c>
      <c r="I4" s="1">
        <v>0.58100132979275554</v>
      </c>
      <c r="J4" s="1">
        <v>0.56901723193455112</v>
      </c>
      <c r="K4" s="1">
        <v>0.66368906333412458</v>
      </c>
      <c r="L4" s="1">
        <v>0.60133682954743384</v>
      </c>
      <c r="M4" s="1">
        <v>0.77235805362901988</v>
      </c>
      <c r="N4" s="1">
        <v>0.69052275087116866</v>
      </c>
      <c r="O4" s="1">
        <v>0.48334239461096729</v>
      </c>
      <c r="P4" s="1">
        <v>0.59901558263552634</v>
      </c>
      <c r="Q4" s="1">
        <v>0.63066726512943738</v>
      </c>
      <c r="R4" s="1">
        <v>0.80623936820941056</v>
      </c>
      <c r="S4" s="1">
        <v>0.69017874619852093</v>
      </c>
      <c r="T4" s="1">
        <v>0.32159039992689298</v>
      </c>
      <c r="U4" s="1">
        <v>0.79267014152069604</v>
      </c>
      <c r="V4" s="1">
        <v>0.58399496345782398</v>
      </c>
      <c r="Z4" s="1"/>
      <c r="AA4" s="1">
        <f>AVERAGE(B4:V4)</f>
        <v>0.67991674229760501</v>
      </c>
      <c r="AB4" s="1">
        <f>COUNT(B4:V4)</f>
        <v>21</v>
      </c>
      <c r="AC4" s="1">
        <f>STDEVA(B4:V4)/SQRT(AB4)</f>
        <v>3.0957456299125049E-2</v>
      </c>
      <c r="AD4" s="1">
        <f>_xlfn.T.TEST(B3:Y3,B4:V4,1,3)</f>
        <v>7.8215632337412598E-4</v>
      </c>
      <c r="AE4" s="1"/>
      <c r="AF4" s="1"/>
      <c r="AG4" s="1"/>
      <c r="AH4" s="1"/>
      <c r="AI4" s="1"/>
      <c r="AJ4" s="1"/>
    </row>
    <row r="5" spans="1:36">
      <c r="A5" s="1" t="s">
        <v>99</v>
      </c>
      <c r="B5" s="1">
        <v>0.42574721239206176</v>
      </c>
      <c r="C5" s="1">
        <v>0.70876689438336571</v>
      </c>
      <c r="D5" s="1">
        <v>0.64835066164241251</v>
      </c>
      <c r="E5" s="1">
        <v>0.74067703206795488</v>
      </c>
      <c r="F5" s="1">
        <v>0.74707945135740794</v>
      </c>
      <c r="G5" s="1">
        <v>0.69707158714118012</v>
      </c>
      <c r="H5" s="1">
        <v>0.60549055538986229</v>
      </c>
      <c r="I5" s="1">
        <v>0.57820217564988274</v>
      </c>
      <c r="J5" s="1">
        <v>0.47491852701116771</v>
      </c>
      <c r="K5" s="1">
        <v>0.48591519400048683</v>
      </c>
      <c r="L5" s="1">
        <v>0.57576687118942937</v>
      </c>
      <c r="M5" s="1">
        <v>0.48332290631161345</v>
      </c>
      <c r="N5" s="1">
        <v>0.63323685684594078</v>
      </c>
      <c r="O5" s="1">
        <v>0.64807768249336895</v>
      </c>
      <c r="P5" s="1">
        <v>0.65901423557708427</v>
      </c>
      <c r="Q5" s="1">
        <v>0.67452209135394492</v>
      </c>
      <c r="R5" s="1">
        <v>0.6531712866846493</v>
      </c>
      <c r="S5" s="1">
        <v>0.51058550574692962</v>
      </c>
      <c r="W5" s="1"/>
      <c r="X5" s="1"/>
      <c r="Y5" s="1"/>
      <c r="Z5" s="1"/>
      <c r="AA5" s="1">
        <f>AVERAGE(B5:Y5)</f>
        <v>0.60832870706881914</v>
      </c>
      <c r="AB5" s="1">
        <f>COUNT(B5:Y5)</f>
        <v>18</v>
      </c>
      <c r="AC5" s="1">
        <f>STDEVA(B5:Y5)/SQRT(AB5)</f>
        <v>2.2921437321800169E-2</v>
      </c>
      <c r="AD5" s="1">
        <f>_xlfn.T.TEST(B4:V4,B5:Y5,1,3)</f>
        <v>3.5713489136547732E-2</v>
      </c>
      <c r="AE5" s="1"/>
      <c r="AF5" s="1"/>
      <c r="AG5" s="1"/>
      <c r="AH5" s="1"/>
      <c r="AI5" s="1"/>
      <c r="AJ5" s="1"/>
    </row>
    <row r="6" spans="1:36">
      <c r="A6" s="1" t="s">
        <v>100</v>
      </c>
      <c r="B6" s="1">
        <v>0.77837018769248856</v>
      </c>
      <c r="C6" s="1">
        <v>0.74020273787318203</v>
      </c>
      <c r="D6" s="1">
        <v>0.80360450796058969</v>
      </c>
      <c r="E6" s="1">
        <v>0.66720675292598963</v>
      </c>
      <c r="F6" s="1">
        <v>0.89941767141726403</v>
      </c>
      <c r="G6" s="1">
        <v>0.79993178372796603</v>
      </c>
      <c r="H6" s="1">
        <v>0.82557534129839194</v>
      </c>
      <c r="I6" s="1">
        <v>0.88466087789324765</v>
      </c>
      <c r="J6" s="1">
        <v>0.73865857125687662</v>
      </c>
      <c r="K6" s="1">
        <v>0.73694574770507226</v>
      </c>
      <c r="L6" s="1">
        <v>0.84806147249148578</v>
      </c>
      <c r="M6" s="1">
        <v>0.85577674940281023</v>
      </c>
      <c r="N6" s="1">
        <v>0.79675608996625369</v>
      </c>
      <c r="O6" s="1">
        <v>0.61376013942377028</v>
      </c>
      <c r="P6" s="1">
        <v>0.85538506300265893</v>
      </c>
      <c r="Q6" s="1">
        <v>0.52282105686045721</v>
      </c>
      <c r="R6" s="1"/>
      <c r="U6" s="1"/>
      <c r="V6" s="1"/>
      <c r="W6" s="1"/>
      <c r="X6" s="1"/>
      <c r="Y6" s="1"/>
      <c r="Z6" s="1"/>
      <c r="AA6" s="1">
        <f>AVERAGE(B6:Y6)</f>
        <v>0.77294592193115652</v>
      </c>
      <c r="AB6" s="1">
        <f>COUNT(B6:Y6)</f>
        <v>16</v>
      </c>
      <c r="AC6" s="1">
        <f>STDEVA(B6:Y6)/SQRT(AB6)</f>
        <v>2.5448994027420971E-2</v>
      </c>
      <c r="AD6" s="1">
        <f>_xlfn.T.TEST(B4:V4,B6:Y6,1,3)</f>
        <v>1.3114736527590508E-2</v>
      </c>
      <c r="AE6" s="1"/>
      <c r="AF6" s="1"/>
      <c r="AG6" s="1"/>
      <c r="AH6" s="1"/>
      <c r="AI6" s="1"/>
      <c r="AJ6" s="1"/>
    </row>
    <row r="7" spans="1:36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</sheetData>
  <phoneticPr fontId="1" type="noConversion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>
      <selection activeCell="G14" sqref="G14"/>
    </sheetView>
  </sheetViews>
  <sheetFormatPr defaultRowHeight="14.4"/>
  <cols>
    <col min="1" max="16384" width="8.88671875" style="1"/>
  </cols>
  <sheetData>
    <row r="1" spans="1:7">
      <c r="A1" s="1" t="s">
        <v>107</v>
      </c>
    </row>
    <row r="2" spans="1:7">
      <c r="B2" s="4" t="s">
        <v>102</v>
      </c>
      <c r="C2" s="4" t="s">
        <v>103</v>
      </c>
      <c r="D2" s="4" t="s">
        <v>104</v>
      </c>
      <c r="E2" s="4" t="s">
        <v>105</v>
      </c>
      <c r="G2" s="4" t="s">
        <v>106</v>
      </c>
    </row>
    <row r="3" spans="1:7">
      <c r="B3" s="5">
        <v>10.861660000000001</v>
      </c>
      <c r="C3" s="5">
        <v>8.6511709999999997</v>
      </c>
      <c r="D3" s="5">
        <v>7.7612999999999998E-4</v>
      </c>
      <c r="E3" s="5">
        <v>4.61173E-4</v>
      </c>
      <c r="G3" s="4">
        <v>100</v>
      </c>
    </row>
    <row r="4" spans="1:7">
      <c r="B4" s="5">
        <v>8.4009450000000001</v>
      </c>
      <c r="C4" s="5">
        <v>7.6092269999999997</v>
      </c>
      <c r="D4" s="5">
        <v>6.1127250000000003E-3</v>
      </c>
      <c r="E4" s="5">
        <v>1.3371869999999999E-2</v>
      </c>
      <c r="G4" s="5">
        <v>100</v>
      </c>
    </row>
    <row r="5" spans="1:7">
      <c r="B5" s="5">
        <v>7.7823279999999997</v>
      </c>
      <c r="C5" s="5">
        <v>7.0652939999999997</v>
      </c>
      <c r="D5" s="5">
        <v>6.8551460000000003E-3</v>
      </c>
      <c r="E5" s="5">
        <v>1.198375E-2</v>
      </c>
      <c r="G5" s="5">
        <v>100</v>
      </c>
    </row>
    <row r="6" spans="1:7">
      <c r="B6" s="5">
        <v>9.0254340000000006</v>
      </c>
      <c r="C6" s="5">
        <v>8.0688340000000007</v>
      </c>
      <c r="D6" s="5">
        <v>6.7107979999999996E-3</v>
      </c>
      <c r="E6" s="5">
        <v>1.236461E-2</v>
      </c>
      <c r="G6" s="5">
        <v>100</v>
      </c>
    </row>
    <row r="7" spans="1:7">
      <c r="B7" s="5">
        <v>6.9926060000000003</v>
      </c>
      <c r="C7" s="5">
        <v>5.8288909999999996</v>
      </c>
      <c r="D7" s="5">
        <v>5.2839590000000004E-3</v>
      </c>
      <c r="E7" s="5">
        <v>4.0075980000000002E-3</v>
      </c>
      <c r="G7" s="5">
        <v>100</v>
      </c>
    </row>
    <row r="8" spans="1:7">
      <c r="B8" s="5">
        <v>2.9747819999999998</v>
      </c>
      <c r="C8" s="5">
        <v>2.6770849999999999</v>
      </c>
      <c r="D8" s="5">
        <v>2.4929100000000001E-3</v>
      </c>
      <c r="E8" s="5">
        <v>3.172121E-3</v>
      </c>
      <c r="G8" s="5">
        <v>100</v>
      </c>
    </row>
    <row r="10" spans="1:7">
      <c r="A10" s="1" t="s">
        <v>108</v>
      </c>
      <c r="B10" s="1">
        <f>AVERAGE(B3:B8)</f>
        <v>7.6729591666666677</v>
      </c>
      <c r="C10" s="1">
        <f t="shared" ref="C10:G10" si="0">AVERAGE(C3:C8)</f>
        <v>6.6500836666666663</v>
      </c>
      <c r="D10" s="1">
        <f t="shared" si="0"/>
        <v>4.7052780000000002E-3</v>
      </c>
      <c r="E10" s="1">
        <f t="shared" si="0"/>
        <v>7.5601869999999995E-3</v>
      </c>
      <c r="G10" s="1">
        <f t="shared" si="0"/>
        <v>100</v>
      </c>
    </row>
    <row r="11" spans="1:7">
      <c r="A11" s="1" t="s">
        <v>28</v>
      </c>
      <c r="B11" s="1">
        <f>_xlfn.STDEV.S(B3:B8)/SQRT(COUNT(B3:B9))</f>
        <v>1.0812750993668045</v>
      </c>
      <c r="C11" s="1">
        <f t="shared" ref="C11:G11" si="1">_xlfn.STDEV.S(C3:C8)/SQRT(COUNT(C3:C9))</f>
        <v>0.88635272098390905</v>
      </c>
      <c r="D11" s="1">
        <f t="shared" si="1"/>
        <v>1.0213161087329428E-3</v>
      </c>
      <c r="E11" s="1">
        <f t="shared" si="1"/>
        <v>2.299985948260409E-3</v>
      </c>
      <c r="G11" s="1">
        <f t="shared" si="1"/>
        <v>0</v>
      </c>
    </row>
  </sheetData>
  <phoneticPr fontId="1" type="noConversion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G14" sqref="G14"/>
    </sheetView>
  </sheetViews>
  <sheetFormatPr defaultRowHeight="14.4"/>
  <cols>
    <col min="1" max="1" width="8.88671875" style="1"/>
    <col min="2" max="2" width="11.21875" style="1" customWidth="1"/>
    <col min="3" max="3" width="12.88671875" style="1" customWidth="1"/>
    <col min="4" max="4" width="11.6640625" style="1" customWidth="1"/>
    <col min="5" max="5" width="13.21875" style="1" customWidth="1"/>
    <col min="6" max="16384" width="8.88671875" style="1"/>
  </cols>
  <sheetData>
    <row r="1" spans="1:6">
      <c r="A1" s="1" t="s">
        <v>109</v>
      </c>
    </row>
    <row r="2" spans="1:6">
      <c r="B2" s="4" t="s">
        <v>110</v>
      </c>
      <c r="C2" s="4" t="s">
        <v>111</v>
      </c>
      <c r="D2" s="4" t="s">
        <v>112</v>
      </c>
      <c r="E2" s="4" t="s">
        <v>113</v>
      </c>
      <c r="F2" s="4" t="s">
        <v>106</v>
      </c>
    </row>
    <row r="3" spans="1:6">
      <c r="B3" s="5">
        <v>19.988849999999999</v>
      </c>
      <c r="C3" s="5">
        <v>16.928349999999998</v>
      </c>
      <c r="D3" s="5">
        <v>1.2541099999999999E-5</v>
      </c>
      <c r="E3" s="5">
        <v>4.8853400000000002E-5</v>
      </c>
      <c r="F3" s="5">
        <v>100</v>
      </c>
    </row>
    <row r="4" spans="1:6">
      <c r="B4" s="5">
        <v>12.834440000000001</v>
      </c>
      <c r="C4" s="5">
        <v>12.24973</v>
      </c>
      <c r="D4" s="5">
        <v>3.3672099999999999E-5</v>
      </c>
      <c r="E4" s="5">
        <v>6.8161200000000001E-5</v>
      </c>
      <c r="F4" s="5">
        <v>100</v>
      </c>
    </row>
    <row r="5" spans="1:6">
      <c r="B5" s="5">
        <v>23.013310000000001</v>
      </c>
      <c r="C5" s="5">
        <v>17.413900000000002</v>
      </c>
      <c r="D5" s="5">
        <v>5.0992599999999997E-5</v>
      </c>
      <c r="E5" s="5">
        <v>1.7834400000000001E-4</v>
      </c>
      <c r="F5" s="5">
        <v>100</v>
      </c>
    </row>
    <row r="6" spans="1:6">
      <c r="B6" s="5">
        <v>14.884370000000001</v>
      </c>
      <c r="C6" s="5">
        <v>11.99887</v>
      </c>
      <c r="D6" s="5">
        <v>3.8093000000000003E-5</v>
      </c>
      <c r="E6" s="5">
        <v>9.9822300000000001E-5</v>
      </c>
      <c r="F6" s="5">
        <v>100</v>
      </c>
    </row>
    <row r="7" spans="1:6">
      <c r="B7" s="5">
        <v>12.438969999999999</v>
      </c>
      <c r="C7" s="5">
        <v>10.34642</v>
      </c>
      <c r="D7" s="5">
        <v>3.9879500000000003E-5</v>
      </c>
      <c r="E7" s="5">
        <v>1.3955099999999999E-4</v>
      </c>
      <c r="F7" s="5">
        <v>100</v>
      </c>
    </row>
    <row r="8" spans="1:6">
      <c r="B8" s="5"/>
      <c r="C8" s="5"/>
      <c r="D8" s="5"/>
      <c r="E8" s="5"/>
      <c r="F8" s="5"/>
    </row>
    <row r="9" spans="1:6">
      <c r="A9" s="1" t="s">
        <v>114</v>
      </c>
      <c r="B9" s="5">
        <f>AVERAGE(B3:B7)</f>
        <v>16.631988</v>
      </c>
      <c r="C9" s="5">
        <f t="shared" ref="C9:E9" si="0">AVERAGE(C3:C7)</f>
        <v>13.787454</v>
      </c>
      <c r="D9" s="5">
        <f t="shared" si="0"/>
        <v>3.5035659999999998E-5</v>
      </c>
      <c r="E9" s="5">
        <f t="shared" si="0"/>
        <v>1.0694637999999999E-4</v>
      </c>
      <c r="F9" s="5"/>
    </row>
    <row r="10" spans="1:6">
      <c r="A10" s="1" t="s">
        <v>28</v>
      </c>
      <c r="B10" s="5">
        <f>_xlfn.STDEV.S(B3:B7)/SQRT(5)</f>
        <v>2.0862254478996256</v>
      </c>
      <c r="C10" s="5">
        <f t="shared" ref="C10:E10" si="1">_xlfn.STDEV.S(C3:C7)/SQRT(5)</f>
        <v>1.4216307728823256</v>
      </c>
      <c r="D10" s="5">
        <f t="shared" si="1"/>
        <v>6.3059439160683942E-6</v>
      </c>
      <c r="E10" s="5">
        <f t="shared" si="1"/>
        <v>2.3548374058274171E-5</v>
      </c>
      <c r="F10" s="5"/>
    </row>
  </sheetData>
  <phoneticPr fontId="1" type="noConversion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G16" sqref="G16"/>
    </sheetView>
  </sheetViews>
  <sheetFormatPr defaultRowHeight="14.4"/>
  <sheetData>
    <row r="1" spans="1:5">
      <c r="A1" t="s">
        <v>115</v>
      </c>
    </row>
    <row r="2" spans="1:5">
      <c r="B2" s="12" t="s">
        <v>8</v>
      </c>
      <c r="C2" s="12" t="s">
        <v>9</v>
      </c>
      <c r="D2" s="12" t="s">
        <v>10</v>
      </c>
      <c r="E2" s="12" t="s">
        <v>11</v>
      </c>
    </row>
    <row r="3" spans="1:5">
      <c r="B3" s="13">
        <v>100</v>
      </c>
      <c r="C3" s="13">
        <v>55.752130000000001</v>
      </c>
      <c r="D3" s="13">
        <v>55.697339999999997</v>
      </c>
      <c r="E3" s="13">
        <v>64.555890000000005</v>
      </c>
    </row>
    <row r="4" spans="1:5">
      <c r="B4" s="13">
        <v>100</v>
      </c>
      <c r="C4" s="13">
        <v>24.141559999999998</v>
      </c>
      <c r="D4" s="13">
        <v>13.823270000000001</v>
      </c>
      <c r="E4" s="13">
        <v>29.508870000000002</v>
      </c>
    </row>
    <row r="5" spans="1:5">
      <c r="B5" s="13">
        <v>100</v>
      </c>
      <c r="C5" s="13">
        <v>18.89</v>
      </c>
      <c r="D5" s="13">
        <v>36.67</v>
      </c>
      <c r="E5" s="13">
        <v>11.83</v>
      </c>
    </row>
    <row r="6" spans="1:5">
      <c r="B6" s="13"/>
      <c r="C6" s="13"/>
      <c r="D6" s="13"/>
      <c r="E6" s="13"/>
    </row>
    <row r="7" spans="1:5">
      <c r="A7" t="s">
        <v>116</v>
      </c>
      <c r="B7">
        <f>AVERAGE(B3:B5)</f>
        <v>100</v>
      </c>
      <c r="C7">
        <f t="shared" ref="C7:E7" si="0">AVERAGE(C3:C5)</f>
        <v>32.927896666666662</v>
      </c>
      <c r="D7">
        <f t="shared" si="0"/>
        <v>35.39687</v>
      </c>
      <c r="E7">
        <f t="shared" si="0"/>
        <v>35.298253333333335</v>
      </c>
    </row>
    <row r="8" spans="1:5">
      <c r="A8" t="s">
        <v>5</v>
      </c>
      <c r="B8">
        <f>STDEVA(B3:B5)/SQRT(3)</f>
        <v>0</v>
      </c>
      <c r="C8">
        <f t="shared" ref="C8:E8" si="1">STDEVA(C3:C5)/SQRT(3)</f>
        <v>11.512369305074051</v>
      </c>
      <c r="D8">
        <f t="shared" si="1"/>
        <v>12.104752229171535</v>
      </c>
      <c r="E8">
        <f t="shared" si="1"/>
        <v>15.493467318069184</v>
      </c>
    </row>
    <row r="9" spans="1:5">
      <c r="A9" t="s">
        <v>6</v>
      </c>
      <c r="B9">
        <v>3</v>
      </c>
      <c r="C9">
        <v>3</v>
      </c>
      <c r="D9">
        <v>3</v>
      </c>
      <c r="E9">
        <v>3</v>
      </c>
    </row>
    <row r="10" spans="1:5">
      <c r="A10" t="s">
        <v>49</v>
      </c>
      <c r="C10">
        <f>_xlfn.T.TEST(B3:B5,C3:C5,1,3)</f>
        <v>1.4109876013396331E-2</v>
      </c>
      <c r="D10">
        <f>_xlfn.T.TEST(B3:B5,D3:D5,1,3)</f>
        <v>1.6680485520378194E-2</v>
      </c>
      <c r="E10">
        <f>_xlfn.T.TEST(B3:B5,E3:E5,1,3)</f>
        <v>2.6418736488635242E-2</v>
      </c>
    </row>
  </sheetData>
  <phoneticPr fontId="1" type="noConversion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G14" sqref="G14"/>
    </sheetView>
  </sheetViews>
  <sheetFormatPr defaultRowHeight="14.4"/>
  <sheetData>
    <row r="1" spans="1:5">
      <c r="A1" t="s">
        <v>117</v>
      </c>
    </row>
    <row r="2" spans="1:5">
      <c r="B2" s="12" t="s">
        <v>8</v>
      </c>
      <c r="C2" s="12" t="s">
        <v>9</v>
      </c>
      <c r="D2" s="12" t="s">
        <v>10</v>
      </c>
      <c r="E2" s="12" t="s">
        <v>11</v>
      </c>
    </row>
    <row r="3" spans="1:5">
      <c r="B3" s="13">
        <v>100</v>
      </c>
      <c r="C3" s="13">
        <v>38.707889999999999</v>
      </c>
      <c r="D3" s="13">
        <v>16.108720000000002</v>
      </c>
      <c r="E3" s="13">
        <v>42.916930000000001</v>
      </c>
    </row>
    <row r="4" spans="1:5">
      <c r="B4" s="13">
        <v>100</v>
      </c>
      <c r="C4" s="13">
        <v>17.62791</v>
      </c>
      <c r="D4" s="13">
        <v>17.798120000000001</v>
      </c>
      <c r="E4" s="13">
        <v>45.578969999999998</v>
      </c>
    </row>
    <row r="5" spans="1:5">
      <c r="B5" s="13">
        <v>100</v>
      </c>
      <c r="C5" s="13">
        <v>3.812605</v>
      </c>
      <c r="D5" s="13">
        <v>1.0379100000000001</v>
      </c>
      <c r="E5" s="13">
        <v>12.302160000000001</v>
      </c>
    </row>
    <row r="6" spans="1:5">
      <c r="B6" s="13"/>
      <c r="C6" s="13"/>
      <c r="D6" s="13"/>
      <c r="E6" s="13"/>
    </row>
    <row r="7" spans="1:5">
      <c r="B7" s="13"/>
      <c r="C7" s="13"/>
      <c r="D7" s="13"/>
      <c r="E7" s="13"/>
    </row>
    <row r="8" spans="1:5">
      <c r="A8" t="s">
        <v>116</v>
      </c>
      <c r="B8" s="13">
        <f>AVERAGE(B3:B5)</f>
        <v>100</v>
      </c>
      <c r="C8" s="13">
        <f t="shared" ref="C8:E8" si="0">AVERAGE(C3:C5)</f>
        <v>20.049468333333333</v>
      </c>
      <c r="D8" s="13">
        <f t="shared" si="0"/>
        <v>11.648249999999999</v>
      </c>
      <c r="E8" s="13">
        <f t="shared" si="0"/>
        <v>33.599353333333333</v>
      </c>
    </row>
    <row r="9" spans="1:5">
      <c r="A9" t="s">
        <v>5</v>
      </c>
      <c r="B9">
        <f>STDEVA(B3:B5)/SQRT(3)</f>
        <v>0</v>
      </c>
      <c r="C9">
        <f>STDEVA(C3:C5)/SQRT(3)</f>
        <v>10.145905370790532</v>
      </c>
      <c r="D9">
        <f>STDEVA(D3:D5)/SQRT(3)</f>
        <v>5.3275386523453188</v>
      </c>
      <c r="E9">
        <f>STDEVA(E3:E5)/SQRT(3)</f>
        <v>10.676289104809669</v>
      </c>
    </row>
    <row r="10" spans="1:5">
      <c r="A10" t="s">
        <v>118</v>
      </c>
      <c r="B10">
        <v>3</v>
      </c>
      <c r="C10">
        <v>3</v>
      </c>
      <c r="D10">
        <v>3</v>
      </c>
      <c r="E10">
        <v>3</v>
      </c>
    </row>
    <row r="11" spans="1:5">
      <c r="A11" t="s">
        <v>39</v>
      </c>
      <c r="C11">
        <f>_xlfn.T.TEST(B3:B5,C3:C5,1,3)</f>
        <v>7.8626642818244146E-3</v>
      </c>
      <c r="D11">
        <f>_xlfn.T.TEST(B3:B5,D3:D5,1,3)</f>
        <v>1.8081403264143215E-3</v>
      </c>
      <c r="E11">
        <f>_xlfn.T.TEST(B3:B5,E3:E5,1,3)</f>
        <v>1.2445470914376434E-2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topLeftCell="A25" workbookViewId="0">
      <selection activeCell="M14" sqref="M14"/>
    </sheetView>
  </sheetViews>
  <sheetFormatPr defaultRowHeight="14.4"/>
  <sheetData>
    <row r="1" spans="2:10">
      <c r="B1" t="s">
        <v>12</v>
      </c>
      <c r="D1" t="s">
        <v>13</v>
      </c>
      <c r="F1" t="s">
        <v>14</v>
      </c>
      <c r="H1" t="s">
        <v>15</v>
      </c>
      <c r="J1" t="s">
        <v>16</v>
      </c>
    </row>
    <row r="2" spans="2:10">
      <c r="B2">
        <v>8.8241045457371161</v>
      </c>
      <c r="D2">
        <v>5.8602668094839361</v>
      </c>
      <c r="F2">
        <v>12.936128688815174</v>
      </c>
      <c r="H2">
        <v>10.735283610197408</v>
      </c>
      <c r="J2">
        <v>15.113429122769213</v>
      </c>
    </row>
    <row r="3" spans="2:10">
      <c r="B3">
        <v>9.4903677193610871</v>
      </c>
      <c r="D3">
        <v>7.4810381755368427</v>
      </c>
      <c r="F3">
        <v>3.5374464849955398</v>
      </c>
      <c r="H3">
        <v>30.756715817751537</v>
      </c>
      <c r="J3">
        <v>10.466778687684126</v>
      </c>
    </row>
    <row r="4" spans="2:10">
      <c r="B4">
        <v>20.958903680362177</v>
      </c>
      <c r="D4">
        <v>10.194789296767761</v>
      </c>
      <c r="F4">
        <v>12.121868418536575</v>
      </c>
      <c r="H4">
        <v>11.03367555774518</v>
      </c>
      <c r="J4">
        <v>9.7282425977773919</v>
      </c>
    </row>
    <row r="5" spans="2:10">
      <c r="B5">
        <v>8.3033254495979847</v>
      </c>
      <c r="D5">
        <v>3.2815827105441198</v>
      </c>
      <c r="F5">
        <v>9.5023330076969454</v>
      </c>
      <c r="H5">
        <v>18.748257953807826</v>
      </c>
      <c r="J5">
        <v>12.271175745812339</v>
      </c>
    </row>
    <row r="6" spans="2:10">
      <c r="B6">
        <v>5.1995634774076871</v>
      </c>
      <c r="D6">
        <v>13.771701105383377</v>
      </c>
      <c r="F6">
        <v>9.915503258161193</v>
      </c>
      <c r="H6">
        <v>15.782008145305809</v>
      </c>
      <c r="J6">
        <v>12.868067251366902</v>
      </c>
    </row>
    <row r="7" spans="2:10">
      <c r="B7">
        <v>5.6734130776508449</v>
      </c>
      <c r="D7">
        <v>6.8073373748725077</v>
      </c>
      <c r="F7">
        <v>15.51252202212028</v>
      </c>
      <c r="H7">
        <v>8.4600301097547632</v>
      </c>
      <c r="J7">
        <v>18.856673016376138</v>
      </c>
    </row>
    <row r="8" spans="2:10">
      <c r="B8">
        <v>3.0497855525371249</v>
      </c>
      <c r="D8">
        <v>19.773851883588808</v>
      </c>
      <c r="F8">
        <v>2.4669537017185905</v>
      </c>
      <c r="H8">
        <v>14.710919396792193</v>
      </c>
      <c r="J8">
        <v>9.2684068163489517</v>
      </c>
    </row>
    <row r="9" spans="2:10">
      <c r="B9">
        <v>14.31822278782384</v>
      </c>
      <c r="D9">
        <v>9.240869189261451</v>
      </c>
      <c r="F9">
        <v>9.185217915930366</v>
      </c>
      <c r="H9">
        <v>12.219830623455968</v>
      </c>
      <c r="J9">
        <v>14.171454746761704</v>
      </c>
    </row>
    <row r="10" spans="2:10">
      <c r="B10">
        <v>5.9725257960307303</v>
      </c>
      <c r="D10">
        <v>6.2952162648455818</v>
      </c>
      <c r="F10">
        <v>12.47065265721861</v>
      </c>
      <c r="H10">
        <v>7.2548582953311431</v>
      </c>
      <c r="J10">
        <v>14.514509910765</v>
      </c>
    </row>
    <row r="11" spans="2:10">
      <c r="B11">
        <v>4.734773865081392</v>
      </c>
      <c r="D11">
        <v>9.725850990696518</v>
      </c>
      <c r="F11">
        <v>32.344576611636967</v>
      </c>
      <c r="H11">
        <v>16.035599409966913</v>
      </c>
      <c r="J11">
        <v>21.660315399109045</v>
      </c>
    </row>
    <row r="12" spans="2:10">
      <c r="B12">
        <v>3.9793071491832324</v>
      </c>
      <c r="D12">
        <v>9.8229997770213213</v>
      </c>
      <c r="F12">
        <v>2.277861257069131</v>
      </c>
      <c r="H12">
        <v>10.400896451878403</v>
      </c>
      <c r="J12">
        <v>12.771899328402764</v>
      </c>
    </row>
    <row r="13" spans="2:10">
      <c r="B13">
        <v>9.1547131555329049</v>
      </c>
      <c r="D13">
        <v>20.651731702681527</v>
      </c>
      <c r="F13">
        <v>0.45666112047321461</v>
      </c>
      <c r="H13">
        <v>11.646337619961823</v>
      </c>
      <c r="J13">
        <v>20.154237756330534</v>
      </c>
    </row>
    <row r="14" spans="2:10">
      <c r="B14">
        <v>14.927026412603976</v>
      </c>
      <c r="D14">
        <v>19.506817766775427</v>
      </c>
      <c r="F14">
        <v>15.790869413164026</v>
      </c>
      <c r="H14">
        <v>12.211286984877452</v>
      </c>
      <c r="J14">
        <v>18.37255282734246</v>
      </c>
    </row>
    <row r="15" spans="2:10">
      <c r="B15">
        <v>4.7985293790717005</v>
      </c>
      <c r="D15">
        <v>11.5881141227183</v>
      </c>
      <c r="F15">
        <v>30.670249308819095</v>
      </c>
      <c r="H15">
        <v>10.126626788162898</v>
      </c>
      <c r="J15">
        <v>13.722872851374804</v>
      </c>
    </row>
    <row r="16" spans="2:10">
      <c r="B16">
        <v>4.6505866435783147</v>
      </c>
      <c r="D16">
        <v>20.985895775286846</v>
      </c>
      <c r="F16">
        <v>8.5304374286242837</v>
      </c>
      <c r="H16">
        <v>4.3803156091533237</v>
      </c>
      <c r="J16">
        <v>13.157277816322388</v>
      </c>
    </row>
    <row r="17" spans="2:10">
      <c r="B17">
        <v>8.6543187555835352</v>
      </c>
      <c r="D17">
        <v>21.079970041989775</v>
      </c>
      <c r="F17">
        <v>21.18955064856182</v>
      </c>
      <c r="H17">
        <v>5.6474403364277794</v>
      </c>
      <c r="J17">
        <v>22.21248196249979</v>
      </c>
    </row>
    <row r="18" spans="2:10">
      <c r="B18">
        <v>7.7825665003082802</v>
      </c>
      <c r="D18">
        <v>11.73956579483395</v>
      </c>
      <c r="F18">
        <v>12.043260267420473</v>
      </c>
      <c r="H18">
        <v>8.6027979408337121</v>
      </c>
      <c r="J18">
        <v>18.838542392449792</v>
      </c>
    </row>
    <row r="19" spans="2:10">
      <c r="B19">
        <v>4.4685984404318857</v>
      </c>
      <c r="D19">
        <v>10.925381986927308</v>
      </c>
      <c r="F19">
        <v>24.904795220565049</v>
      </c>
      <c r="H19">
        <v>16.414088201585994</v>
      </c>
      <c r="J19">
        <v>10.141700414423301</v>
      </c>
    </row>
    <row r="20" spans="2:10">
      <c r="B20">
        <v>8.0084344770896063</v>
      </c>
      <c r="D20">
        <v>9.1678420904149007</v>
      </c>
      <c r="F20">
        <v>17.590316247450396</v>
      </c>
      <c r="H20">
        <v>26.210170029636508</v>
      </c>
      <c r="J20">
        <v>18.537499731664656</v>
      </c>
    </row>
    <row r="21" spans="2:10">
      <c r="B21">
        <v>9.4587707960123275</v>
      </c>
      <c r="D21">
        <v>17.892357981071395</v>
      </c>
      <c r="F21">
        <v>18.701996038010194</v>
      </c>
      <c r="H21">
        <v>22.518785540205723</v>
      </c>
      <c r="J21">
        <v>27.030407399326979</v>
      </c>
    </row>
    <row r="22" spans="2:10">
      <c r="B22">
        <v>5.0854507182337159</v>
      </c>
      <c r="D22">
        <v>10.5294670120873</v>
      </c>
      <c r="F22">
        <v>7.1553783906127224</v>
      </c>
      <c r="H22">
        <v>10.741348231862606</v>
      </c>
      <c r="J22">
        <v>26.149863136005788</v>
      </c>
    </row>
    <row r="23" spans="2:10">
      <c r="B23">
        <v>6.3570677990811832</v>
      </c>
      <c r="D23">
        <v>20.364983782489208</v>
      </c>
      <c r="F23">
        <v>5.8523858535112501</v>
      </c>
      <c r="H23">
        <v>6.5391914272322751</v>
      </c>
      <c r="J23">
        <v>5.3179472922343196</v>
      </c>
    </row>
    <row r="24" spans="2:10">
      <c r="B24">
        <v>5.7067216726016898</v>
      </c>
      <c r="D24">
        <v>18.703948992572926</v>
      </c>
      <c r="F24">
        <v>18.961460296564823</v>
      </c>
      <c r="H24">
        <v>18.134396824045929</v>
      </c>
      <c r="J24">
        <v>5.7164505177640761</v>
      </c>
    </row>
    <row r="25" spans="2:10">
      <c r="B25">
        <v>18.161872698914742</v>
      </c>
      <c r="D25">
        <v>18.273064146216637</v>
      </c>
      <c r="F25">
        <v>7.3150211342408573</v>
      </c>
      <c r="H25">
        <v>12.991326125046346</v>
      </c>
      <c r="J25">
        <v>3.8261570836596053</v>
      </c>
    </row>
    <row r="26" spans="2:10">
      <c r="B26">
        <v>14.950264636939171</v>
      </c>
      <c r="D26">
        <v>11.120785688046141</v>
      </c>
      <c r="F26">
        <v>5.9677103544248435</v>
      </c>
      <c r="H26">
        <v>24.740969253307142</v>
      </c>
      <c r="J26">
        <v>4.7778743336278362</v>
      </c>
    </row>
    <row r="27" spans="2:10">
      <c r="B27">
        <v>6.7767603460521224</v>
      </c>
      <c r="D27">
        <v>10.23159516929331</v>
      </c>
      <c r="F27">
        <v>2.5182441024740863</v>
      </c>
      <c r="H27">
        <v>9.7984737750270909</v>
      </c>
      <c r="J27">
        <v>17.510621252529212</v>
      </c>
    </row>
    <row r="28" spans="2:10">
      <c r="B28">
        <v>12.178150797716562</v>
      </c>
      <c r="D28">
        <v>5.6499574321108925</v>
      </c>
      <c r="F28">
        <v>12.920172410277701</v>
      </c>
      <c r="H28">
        <v>7.1526807477252028</v>
      </c>
      <c r="J28">
        <v>15.303867182699884</v>
      </c>
    </row>
    <row r="29" spans="2:10">
      <c r="B29">
        <v>8.0912544406051765</v>
      </c>
      <c r="D29">
        <v>3.31251366817671</v>
      </c>
      <c r="F29">
        <v>14.630554388702803</v>
      </c>
      <c r="H29">
        <v>9.171294406893443</v>
      </c>
      <c r="J29">
        <v>3.1526763986588882</v>
      </c>
    </row>
    <row r="30" spans="2:10">
      <c r="B30">
        <v>3.4068558122995469</v>
      </c>
      <c r="D30">
        <v>19.18181324715141</v>
      </c>
      <c r="H30">
        <v>13.105555440972955</v>
      </c>
    </row>
    <row r="31" spans="2:10">
      <c r="B31">
        <v>9.8300993773449736</v>
      </c>
    </row>
    <row r="32" spans="2:10">
      <c r="B32">
        <v>6.3570609429038401</v>
      </c>
    </row>
    <row r="33" spans="1:10">
      <c r="B33">
        <v>10.359302304081671</v>
      </c>
    </row>
    <row r="34" spans="1:10">
      <c r="B34">
        <v>7.3385676384563459</v>
      </c>
    </row>
    <row r="35" spans="1:10">
      <c r="B35">
        <v>7.9603451127312574</v>
      </c>
    </row>
    <row r="36" spans="1:10">
      <c r="B36">
        <v>10.457545093123482</v>
      </c>
    </row>
    <row r="37" spans="1:10">
      <c r="B37">
        <v>6.6817179341817274</v>
      </c>
    </row>
    <row r="38" spans="1:10">
      <c r="B38">
        <v>9.2927441271683495</v>
      </c>
    </row>
    <row r="39" spans="1:10">
      <c r="B39">
        <v>3.3547077193790482</v>
      </c>
    </row>
    <row r="40" spans="1:10">
      <c r="B40">
        <v>4.0008525240606003</v>
      </c>
    </row>
    <row r="41" spans="1:10">
      <c r="B41">
        <v>4.2776513833982319</v>
      </c>
    </row>
    <row r="42" spans="1:10">
      <c r="B42">
        <v>5.2695061832395433</v>
      </c>
    </row>
    <row r="43" spans="1:10">
      <c r="B43">
        <v>3.0827628874567261</v>
      </c>
    </row>
    <row r="45" spans="1:10">
      <c r="A45" t="s">
        <v>17</v>
      </c>
      <c r="B45">
        <f>AVERAGE(B2:B43)</f>
        <v>7.8901214240703696</v>
      </c>
      <c r="D45">
        <f t="shared" ref="D45:J45" si="0">AVERAGE(D2:D43)</f>
        <v>12.522803792374006</v>
      </c>
      <c r="F45">
        <f>AVERAGE(F2:F43)</f>
        <v>12.409647380278466</v>
      </c>
      <c r="H45">
        <f>AVERAGE(H2:H43)</f>
        <v>13.319695194998115</v>
      </c>
      <c r="J45">
        <f t="shared" si="0"/>
        <v>14.129070820431711</v>
      </c>
    </row>
    <row r="46" spans="1:10">
      <c r="A46" t="s">
        <v>5</v>
      </c>
      <c r="B46">
        <f>STDEVA(B2:B43)/SQRT(B47)</f>
        <v>0.62726595358947623</v>
      </c>
      <c r="D46">
        <f t="shared" ref="D46:J46" si="1">STDEVA(D2:D43)/SQRT(D47)</f>
        <v>1.073814225906766</v>
      </c>
      <c r="F46">
        <f>STDEVA(F2:F43)/SQRT(F47)</f>
        <v>1.5427310063312256</v>
      </c>
      <c r="H46">
        <f>STDEVA(H2:H43)/SQRT(H47)</f>
        <v>1.1851828788343142</v>
      </c>
      <c r="J46">
        <f t="shared" si="1"/>
        <v>1.2106204945878944</v>
      </c>
    </row>
    <row r="47" spans="1:10">
      <c r="A47" t="s">
        <v>6</v>
      </c>
      <c r="B47">
        <f>COUNT(B2:B43)</f>
        <v>42</v>
      </c>
      <c r="D47">
        <f t="shared" ref="D47:J47" si="2">COUNT(D2:D43)</f>
        <v>29</v>
      </c>
      <c r="F47">
        <f>COUNT(F2:F43)</f>
        <v>28</v>
      </c>
      <c r="H47">
        <f>COUNT(H2:H43)</f>
        <v>29</v>
      </c>
      <c r="J47">
        <f t="shared" si="2"/>
        <v>28</v>
      </c>
    </row>
    <row r="48" spans="1:10">
      <c r="A48" t="s">
        <v>18</v>
      </c>
      <c r="D48">
        <f>_xlfn.T.TEST(B2:B43,D2:D43,2,3)</f>
        <v>5.2569062073230181E-4</v>
      </c>
      <c r="F48">
        <f>_xlfn.T.TEST(B2:B43,F2:F43,2,3)</f>
        <v>1.0140835027208661E-2</v>
      </c>
      <c r="H48">
        <f>_xlfn.T.TEST(B2:B43,H2:H43,2,3)</f>
        <v>2.0766453948269464E-4</v>
      </c>
      <c r="J48">
        <f>_xlfn.T.TEST(B2:B43,J2:J43,2,3)</f>
        <v>4.2558751388166288E-5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topLeftCell="A14" zoomScaleNormal="100" workbookViewId="0">
      <selection activeCell="H14" sqref="H14"/>
    </sheetView>
  </sheetViews>
  <sheetFormatPr defaultRowHeight="14.4"/>
  <cols>
    <col min="1" max="2" width="8.88671875" style="1"/>
    <col min="3" max="4" width="9" style="1" bestFit="1" customWidth="1"/>
    <col min="5" max="6" width="8.88671875" style="1"/>
    <col min="7" max="7" width="9" style="1" bestFit="1" customWidth="1"/>
    <col min="8" max="8" width="12.77734375" style="1" bestFit="1" customWidth="1"/>
    <col min="9" max="16384" width="8.88671875" style="1"/>
  </cols>
  <sheetData>
    <row r="1" spans="2:8">
      <c r="B1" s="1" t="s">
        <v>19</v>
      </c>
      <c r="F1" s="1" t="s">
        <v>20</v>
      </c>
    </row>
    <row r="2" spans="2:8">
      <c r="B2" s="1" t="s">
        <v>23</v>
      </c>
      <c r="C2" s="1" t="s">
        <v>24</v>
      </c>
      <c r="D2" s="1" t="s">
        <v>25</v>
      </c>
      <c r="F2" s="1" t="s">
        <v>23</v>
      </c>
      <c r="G2" s="1" t="s">
        <v>24</v>
      </c>
      <c r="H2" s="1" t="s">
        <v>25</v>
      </c>
    </row>
    <row r="3" spans="2:8">
      <c r="B3" s="1">
        <v>1.0438695347595932</v>
      </c>
      <c r="C3" s="1">
        <v>3.4525681006844402</v>
      </c>
      <c r="D3" s="1">
        <v>0</v>
      </c>
      <c r="F3" s="1">
        <v>22.890022108241929</v>
      </c>
      <c r="G3" s="1">
        <v>49.751334413214835</v>
      </c>
      <c r="H3" s="1">
        <v>17.38146277255932</v>
      </c>
    </row>
    <row r="4" spans="2:8">
      <c r="B4" s="1">
        <v>5.8603471823797983</v>
      </c>
      <c r="C4" s="1">
        <v>3.3362138320326586</v>
      </c>
      <c r="D4" s="1">
        <v>5.3902183864335766</v>
      </c>
      <c r="F4" s="1">
        <v>23.601869420526185</v>
      </c>
      <c r="G4" s="1">
        <v>62.536981517619743</v>
      </c>
      <c r="H4" s="1">
        <v>8.4589854067934684</v>
      </c>
    </row>
    <row r="5" spans="2:8">
      <c r="B5" s="1">
        <v>4.8241608666349816</v>
      </c>
      <c r="C5" s="1">
        <v>14.573455905698834</v>
      </c>
      <c r="D5" s="1">
        <v>0.8865282188526058</v>
      </c>
      <c r="F5" s="1">
        <v>44.267937398792704</v>
      </c>
      <c r="G5" s="1">
        <v>66.375202449384659</v>
      </c>
      <c r="H5" s="1">
        <v>13.790343146018666</v>
      </c>
    </row>
    <row r="6" spans="2:8">
      <c r="B6" s="1">
        <v>4.7978479034447243</v>
      </c>
      <c r="C6" s="1">
        <v>3.22659266920359</v>
      </c>
      <c r="D6" s="1">
        <v>1.0286153717489572</v>
      </c>
      <c r="F6" s="1">
        <v>48.87852523153812</v>
      </c>
      <c r="G6" s="1">
        <v>51.781594470427024</v>
      </c>
      <c r="H6" s="1">
        <v>17.690188725874318</v>
      </c>
    </row>
    <row r="7" spans="2:8">
      <c r="B7" s="1">
        <v>0.86350864956883089</v>
      </c>
      <c r="C7" s="1">
        <v>12.180156406937739</v>
      </c>
      <c r="D7" s="1">
        <v>1.8064805904369374</v>
      </c>
      <c r="F7" s="1">
        <v>55.048270736904101</v>
      </c>
      <c r="G7" s="1">
        <v>64.862401355800628</v>
      </c>
      <c r="H7" s="1">
        <v>15.715358031760056</v>
      </c>
    </row>
    <row r="8" spans="2:8">
      <c r="B8" s="1">
        <v>0.97192155181069262</v>
      </c>
      <c r="C8" s="1">
        <v>4.3745033703971021</v>
      </c>
      <c r="D8" s="1">
        <v>1.0056038109024914</v>
      </c>
      <c r="F8" s="1">
        <v>44.798163281995301</v>
      </c>
      <c r="G8" s="1">
        <v>49.1239070351699</v>
      </c>
      <c r="H8" s="1">
        <v>19.00447477898074</v>
      </c>
    </row>
    <row r="9" spans="2:8">
      <c r="B9" s="1">
        <v>1.7011167734654145</v>
      </c>
      <c r="C9" s="1">
        <v>4.5118105353972533</v>
      </c>
      <c r="D9" s="1">
        <v>2.3988905131376739</v>
      </c>
      <c r="F9" s="1">
        <v>26.265704272395052</v>
      </c>
      <c r="G9" s="1">
        <v>69.446236754739701</v>
      </c>
      <c r="H9" s="1">
        <v>22.358205531804863</v>
      </c>
    </row>
    <row r="10" spans="2:8">
      <c r="B10" s="1">
        <v>4.9108685741554314</v>
      </c>
      <c r="C10" s="1">
        <v>23.61477459295201</v>
      </c>
      <c r="D10" s="1">
        <v>1.7199551477939552</v>
      </c>
      <c r="F10" s="1">
        <v>56.348687449645801</v>
      </c>
      <c r="G10" s="1">
        <v>41.890110338084341</v>
      </c>
      <c r="H10" s="1">
        <v>14.188694776881539</v>
      </c>
    </row>
    <row r="11" spans="2:8">
      <c r="B11" s="1">
        <v>2.3012921843524503</v>
      </c>
      <c r="C11" s="1">
        <v>5.9817964547588511</v>
      </c>
      <c r="D11" s="1">
        <v>0</v>
      </c>
      <c r="F11" s="1">
        <v>44.377832621834663</v>
      </c>
      <c r="G11" s="1">
        <v>54.746341397673625</v>
      </c>
      <c r="H11" s="1">
        <v>44.994805884663378</v>
      </c>
    </row>
    <row r="12" spans="2:8">
      <c r="B12" s="1">
        <v>7.98879072960528</v>
      </c>
      <c r="C12" s="1">
        <v>4.6485066210418342</v>
      </c>
      <c r="D12" s="1">
        <v>0.80729644629050501</v>
      </c>
      <c r="F12" s="1">
        <v>29.219377123732801</v>
      </c>
      <c r="G12" s="1">
        <v>50.8059631306798</v>
      </c>
      <c r="H12" s="1">
        <v>18.62703160937966</v>
      </c>
    </row>
    <row r="13" spans="2:8">
      <c r="B13" s="1">
        <v>2.7159123823047899</v>
      </c>
      <c r="C13" s="1">
        <v>6.5583612398736317</v>
      </c>
      <c r="D13" s="1">
        <v>0</v>
      </c>
      <c r="F13" s="1">
        <v>29.194970306078126</v>
      </c>
      <c r="G13" s="1">
        <v>51.982975978552062</v>
      </c>
      <c r="H13" s="1">
        <v>23.596939119832886</v>
      </c>
    </row>
    <row r="14" spans="2:8">
      <c r="B14" s="1">
        <v>6.6708640510425203</v>
      </c>
      <c r="C14" s="1">
        <v>1.6457132537937706</v>
      </c>
      <c r="D14" s="1">
        <v>0.78965761354772479</v>
      </c>
      <c r="F14" s="1">
        <v>33.556904013941839</v>
      </c>
      <c r="G14" s="1">
        <v>70.676918557458563</v>
      </c>
      <c r="H14" s="1">
        <v>14.21228783575379</v>
      </c>
    </row>
    <row r="15" spans="2:8">
      <c r="B15" s="1">
        <v>0.86766802247916563</v>
      </c>
      <c r="C15" s="1">
        <v>7.0602316818227022</v>
      </c>
      <c r="D15" s="1">
        <v>2.6331605552559356</v>
      </c>
      <c r="F15" s="1">
        <v>44.628000090407575</v>
      </c>
      <c r="G15" s="1">
        <v>51.290402105556289</v>
      </c>
      <c r="H15" s="1">
        <v>4.3810124613061072</v>
      </c>
    </row>
    <row r="16" spans="2:8">
      <c r="B16" s="1">
        <v>0.87316492788226574</v>
      </c>
      <c r="C16" s="1">
        <v>3.0742908085928793</v>
      </c>
      <c r="D16" s="1">
        <v>2.3978799368979486</v>
      </c>
      <c r="F16" s="1">
        <v>42.426563573821625</v>
      </c>
      <c r="G16" s="1">
        <v>41.652712226494572</v>
      </c>
      <c r="H16" s="1">
        <v>11.970405975174279</v>
      </c>
    </row>
    <row r="17" spans="2:8">
      <c r="B17" s="1">
        <v>4.961189231826884</v>
      </c>
      <c r="C17" s="1">
        <v>1.7844509973327585</v>
      </c>
      <c r="D17" s="1">
        <v>2.6781597385087252</v>
      </c>
      <c r="F17" s="1">
        <v>42.210685722888989</v>
      </c>
      <c r="G17" s="1">
        <v>50.596869551603575</v>
      </c>
      <c r="H17" s="1">
        <v>27.293238967137732</v>
      </c>
    </row>
    <row r="18" spans="2:8">
      <c r="B18" s="1">
        <v>1.3008509335823921</v>
      </c>
      <c r="C18" s="1">
        <v>1.8064519087883941</v>
      </c>
      <c r="D18" s="1">
        <v>0.82922577094001404</v>
      </c>
      <c r="F18" s="1">
        <v>44.556626474889754</v>
      </c>
      <c r="G18" s="1">
        <v>46.145404310741839</v>
      </c>
      <c r="H18" s="1">
        <v>20.976508175235782</v>
      </c>
    </row>
    <row r="19" spans="2:8">
      <c r="B19" s="1">
        <v>1.7941344199782592</v>
      </c>
      <c r="C19" s="1">
        <v>3.8361867785382668</v>
      </c>
      <c r="D19" s="1">
        <v>0.79182891334140926</v>
      </c>
      <c r="F19" s="1">
        <v>34.854186308611197</v>
      </c>
      <c r="G19" s="1">
        <v>44.25990199555298</v>
      </c>
      <c r="H19" s="1">
        <v>15.527314344554055</v>
      </c>
    </row>
    <row r="20" spans="2:8">
      <c r="B20" s="1">
        <v>0.90725206059270436</v>
      </c>
      <c r="C20" s="1">
        <v>3.706904257814065</v>
      </c>
      <c r="D20" s="1">
        <v>2.4976712387740907</v>
      </c>
    </row>
    <row r="21" spans="2:8">
      <c r="B21" s="1">
        <v>2.8881813382453738</v>
      </c>
      <c r="C21" s="1">
        <v>16.192728784109814</v>
      </c>
      <c r="D21" s="1">
        <v>2.2822286017160538</v>
      </c>
    </row>
    <row r="22" spans="2:8">
      <c r="B22" s="1">
        <v>0.8321635099093978</v>
      </c>
      <c r="C22" s="1">
        <v>3.5851029657817666</v>
      </c>
      <c r="D22" s="1">
        <v>0.89559935356899667</v>
      </c>
    </row>
    <row r="23" spans="2:8">
      <c r="B23" s="1">
        <v>2.7615828639948004</v>
      </c>
      <c r="C23" s="1">
        <v>13.53350711881971</v>
      </c>
      <c r="D23" s="1">
        <v>2.096142465391778</v>
      </c>
    </row>
    <row r="24" spans="2:8">
      <c r="B24" s="1">
        <v>2.6750273455071651</v>
      </c>
      <c r="C24" s="1">
        <v>4.8605593004412242</v>
      </c>
      <c r="D24" s="1">
        <v>2.6557982071484223</v>
      </c>
    </row>
    <row r="25" spans="2:8">
      <c r="B25" s="1">
        <v>6.4724466525299764</v>
      </c>
      <c r="C25" s="1">
        <v>5.0131228171080595</v>
      </c>
      <c r="D25" s="1">
        <v>0.98503135428067312</v>
      </c>
    </row>
    <row r="26" spans="2:8">
      <c r="B26" s="1">
        <v>0</v>
      </c>
      <c r="C26" s="1">
        <v>26.238638436613343</v>
      </c>
      <c r="D26" s="1">
        <v>1.1429059686099525</v>
      </c>
    </row>
    <row r="27" spans="2:8">
      <c r="B27" s="1">
        <v>1.8451779477748338</v>
      </c>
      <c r="C27" s="1">
        <v>6.6464405052876119</v>
      </c>
      <c r="D27" s="1">
        <v>2.0072006560410416</v>
      </c>
    </row>
    <row r="28" spans="2:8">
      <c r="B28" s="1">
        <v>5.1489696490237646</v>
      </c>
      <c r="C28" s="1">
        <v>5.1650073567131489</v>
      </c>
      <c r="D28" s="1">
        <v>1.1173375676694348</v>
      </c>
    </row>
    <row r="29" spans="2:8">
      <c r="B29" s="1">
        <v>1.1873717222959819</v>
      </c>
      <c r="C29" s="1">
        <v>7.2870680443040348</v>
      </c>
      <c r="D29" s="1">
        <v>2.6654339034863042</v>
      </c>
    </row>
    <row r="30" spans="2:8">
      <c r="B30" s="1">
        <v>0</v>
      </c>
      <c r="C30" s="1">
        <v>1.8285702819930785</v>
      </c>
      <c r="D30" s="1">
        <v>1.9110612753266167</v>
      </c>
    </row>
    <row r="31" spans="2:8">
      <c r="B31" s="1">
        <v>2.0180765660626458</v>
      </c>
      <c r="C31" s="1">
        <v>7.8447018686918915</v>
      </c>
      <c r="D31" s="1">
        <v>0.9951103928544407</v>
      </c>
    </row>
    <row r="32" spans="2:8">
      <c r="B32" s="1">
        <v>1.8218894456856924</v>
      </c>
      <c r="C32" s="1">
        <v>3.4158786762143101</v>
      </c>
      <c r="D32" s="1">
        <v>0.89699605143389438</v>
      </c>
    </row>
    <row r="33" spans="1:8">
      <c r="B33" s="1">
        <v>1.0894757781600357</v>
      </c>
      <c r="C33" s="1">
        <v>1.9827233303697316</v>
      </c>
      <c r="D33" s="1">
        <v>2.5358095574622821</v>
      </c>
    </row>
    <row r="34" spans="1:8">
      <c r="B34" s="1">
        <v>4.7640731207112283</v>
      </c>
      <c r="C34" s="1">
        <v>2.00716878754266</v>
      </c>
      <c r="D34" s="1">
        <v>0.87739734838636085</v>
      </c>
    </row>
    <row r="35" spans="1:8">
      <c r="B35" s="1">
        <v>0.86766802247916563</v>
      </c>
      <c r="C35" s="1">
        <v>2.7751902653045453</v>
      </c>
      <c r="D35" s="1">
        <v>2.9257339502843727</v>
      </c>
    </row>
    <row r="36" spans="1:8">
      <c r="B36" s="1">
        <v>0.87316492788226574</v>
      </c>
      <c r="D36" s="1">
        <v>2.6643110409977209</v>
      </c>
    </row>
    <row r="37" spans="1:8">
      <c r="B37" s="1">
        <v>4.961189231826884</v>
      </c>
      <c r="D37" s="1">
        <v>2.9757330427874726</v>
      </c>
    </row>
    <row r="38" spans="1:8">
      <c r="B38" s="1">
        <v>1.3008509335823921</v>
      </c>
      <c r="D38" s="1">
        <v>0.92136196771112666</v>
      </c>
    </row>
    <row r="39" spans="1:8">
      <c r="B39" s="1">
        <v>1.7941344199782592</v>
      </c>
      <c r="D39" s="1">
        <v>0.87980990371267698</v>
      </c>
    </row>
    <row r="42" spans="1:8">
      <c r="A42" s="1" t="s">
        <v>29</v>
      </c>
      <c r="B42" s="1">
        <f>AVERAGE(B3:B39)</f>
        <v>2.6663838771761097</v>
      </c>
      <c r="C42" s="1">
        <f>AVERAGE(C3:C39)</f>
        <v>6.5984659986350209</v>
      </c>
      <c r="D42" s="1">
        <f>AVERAGE(D3:D39)</f>
        <v>1.6511398611278967</v>
      </c>
      <c r="F42" s="1">
        <f>AVERAGE(F3:F19)</f>
        <v>39.242607419779169</v>
      </c>
      <c r="G42" s="1">
        <f>AVERAGE(G3:G19)</f>
        <v>53.99560338757378</v>
      </c>
      <c r="H42" s="1">
        <f>AVERAGE(H3:H19)</f>
        <v>18.245132796688861</v>
      </c>
    </row>
    <row r="43" spans="1:8">
      <c r="A43" s="1" t="s">
        <v>26</v>
      </c>
      <c r="C43" s="3">
        <f>TTEST(B3:B39,C3:C35,2,3)</f>
        <v>1.0028251502201789E-3</v>
      </c>
      <c r="D43" s="3">
        <f>TTEST(B3:B39,D3:D35,2,3)</f>
        <v>1.0995286094368183E-2</v>
      </c>
      <c r="E43" s="2"/>
      <c r="F43" s="2"/>
      <c r="G43" s="3">
        <f>TTEST(F3:F19,G3:G19,2,3)</f>
        <v>1.3111249936921418E-4</v>
      </c>
      <c r="H43" s="3">
        <f>TTEST(F3:F19,H3:H19,2,3)</f>
        <v>4.4237282478149233E-7</v>
      </c>
    </row>
    <row r="44" spans="1:8">
      <c r="A44" s="1" t="s">
        <v>28</v>
      </c>
      <c r="B44" s="1">
        <f>STDEV(B3:B39)/SQRT(37)</f>
        <v>0.34612513892518132</v>
      </c>
      <c r="C44" s="1">
        <f>STDEV(C3:C35)/SQRT(33)</f>
        <v>1.0496474522709844</v>
      </c>
      <c r="D44" s="1">
        <f>STDEV(D3:D39)/SQRT(37)</f>
        <v>0.17883106620736525</v>
      </c>
      <c r="F44" s="1">
        <f>STDEV(F3:F19)/SQRT(COUNT(F3:F19))</f>
        <v>2.5200739984918585</v>
      </c>
      <c r="G44" s="1">
        <f>STDEV(G3:G19)/SQRT(COUNT(G3:G19))</f>
        <v>2.2661928403494791</v>
      </c>
      <c r="H44" s="1">
        <f>STDEV(H3:H19)/SQRT(COUNT(H3:H19))</f>
        <v>2.1402256163578248</v>
      </c>
    </row>
    <row r="45" spans="1:8">
      <c r="A45" s="1" t="s">
        <v>27</v>
      </c>
      <c r="B45" s="1">
        <f>COUNT(B3:B39)</f>
        <v>37</v>
      </c>
      <c r="C45" s="1">
        <f>COUNT(C3:C39)</f>
        <v>33</v>
      </c>
      <c r="D45" s="1">
        <f>COUNT(D3:D39)</f>
        <v>37</v>
      </c>
      <c r="F45" s="1">
        <f>COUNT(F3:F39)</f>
        <v>17</v>
      </c>
      <c r="G45" s="1">
        <f>COUNT(G3:G39)</f>
        <v>17</v>
      </c>
      <c r="H45" s="1">
        <f>COUNT(H3:H39)</f>
        <v>17</v>
      </c>
    </row>
    <row r="47" spans="1:8">
      <c r="G47" s="2"/>
      <c r="H47" s="2"/>
    </row>
  </sheetData>
  <phoneticPr fontId="1" type="noConversion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9"/>
  <sheetViews>
    <sheetView topLeftCell="B1" zoomScale="90" zoomScaleNormal="90" workbookViewId="0">
      <selection activeCell="D9" sqref="D9"/>
    </sheetView>
  </sheetViews>
  <sheetFormatPr defaultRowHeight="14.4"/>
  <cols>
    <col min="1" max="2" width="8.88671875" style="1"/>
    <col min="3" max="3" width="15.88671875" style="1" customWidth="1"/>
    <col min="4" max="4" width="16.5546875" style="1" customWidth="1"/>
    <col min="5" max="5" width="14.77734375" style="1" customWidth="1"/>
    <col min="6" max="6" width="12.77734375" style="1" bestFit="1" customWidth="1"/>
    <col min="7" max="7" width="8.88671875" style="1"/>
    <col min="8" max="8" width="12.77734375" style="1" bestFit="1" customWidth="1"/>
    <col min="9" max="9" width="8.88671875" style="1"/>
    <col min="10" max="12" width="12.77734375" style="1" bestFit="1" customWidth="1"/>
    <col min="13" max="16384" width="8.88671875" style="1"/>
  </cols>
  <sheetData>
    <row r="1" spans="2:12">
      <c r="B1" s="1" t="s">
        <v>19</v>
      </c>
      <c r="H1" s="1" t="s">
        <v>20</v>
      </c>
    </row>
    <row r="2" spans="2:12">
      <c r="B2" s="4" t="s">
        <v>30</v>
      </c>
      <c r="C2" s="4" t="s">
        <v>31</v>
      </c>
      <c r="D2" s="4" t="s">
        <v>32</v>
      </c>
      <c r="E2" s="4" t="s">
        <v>33</v>
      </c>
      <c r="F2" s="4" t="s">
        <v>34</v>
      </c>
      <c r="H2" s="4" t="s">
        <v>8</v>
      </c>
      <c r="I2" s="4" t="s">
        <v>35</v>
      </c>
      <c r="J2" s="4" t="s">
        <v>32</v>
      </c>
      <c r="K2" s="4" t="s">
        <v>33</v>
      </c>
      <c r="L2" s="4" t="s">
        <v>34</v>
      </c>
    </row>
    <row r="3" spans="2:12">
      <c r="B3" s="5">
        <v>14.699</v>
      </c>
      <c r="C3" s="5">
        <v>15.904999999999999</v>
      </c>
      <c r="D3" s="5">
        <v>0.76700000000000002</v>
      </c>
      <c r="E3" s="5">
        <v>9.2520000000000007</v>
      </c>
      <c r="F3" s="5">
        <v>1.4670000000000001</v>
      </c>
      <c r="H3" s="5">
        <v>13.193</v>
      </c>
      <c r="I3" s="5">
        <v>12.808999999999999</v>
      </c>
      <c r="J3" s="5">
        <v>19.759</v>
      </c>
      <c r="K3" s="5">
        <v>26.233000000000001</v>
      </c>
      <c r="L3" s="5">
        <v>6.3970000000000002</v>
      </c>
    </row>
    <row r="4" spans="2:12">
      <c r="B4" s="5">
        <v>6.17</v>
      </c>
      <c r="C4" s="5">
        <v>6.3109999999999999</v>
      </c>
      <c r="D4" s="5">
        <v>2.069</v>
      </c>
      <c r="E4" s="5">
        <v>7.6379999999999999</v>
      </c>
      <c r="F4" s="5">
        <v>0.72399999999999998</v>
      </c>
      <c r="H4" s="5">
        <v>18.698</v>
      </c>
      <c r="I4" s="5">
        <v>17.846</v>
      </c>
      <c r="J4" s="5">
        <v>20.484000000000002</v>
      </c>
      <c r="K4" s="5">
        <v>16.529</v>
      </c>
      <c r="L4" s="5">
        <v>7.5449999999999999</v>
      </c>
    </row>
    <row r="5" spans="2:12">
      <c r="B5" s="5">
        <v>3.84</v>
      </c>
      <c r="C5" s="5">
        <v>6.3860000000000001</v>
      </c>
      <c r="D5" s="5">
        <v>6.6079999999999997</v>
      </c>
      <c r="E5" s="5">
        <v>6.9080000000000004</v>
      </c>
      <c r="F5" s="5">
        <v>1.907</v>
      </c>
      <c r="H5" s="5">
        <v>12.47</v>
      </c>
      <c r="I5" s="5">
        <v>54.859000000000002</v>
      </c>
      <c r="J5" s="5">
        <v>13.909000000000001</v>
      </c>
      <c r="K5" s="5">
        <v>24.231000000000002</v>
      </c>
      <c r="L5" s="5">
        <v>3.2469999999999999</v>
      </c>
    </row>
    <row r="6" spans="2:12">
      <c r="B6" s="5">
        <v>6.8730000000000002</v>
      </c>
      <c r="C6" s="5">
        <v>19.664999999999999</v>
      </c>
      <c r="D6" s="5">
        <v>0.54</v>
      </c>
      <c r="E6" s="5">
        <v>4.1879999999999997</v>
      </c>
      <c r="F6" s="5">
        <v>0</v>
      </c>
      <c r="H6" s="5">
        <v>20.699000000000002</v>
      </c>
      <c r="I6" s="5">
        <v>16.058</v>
      </c>
      <c r="J6" s="5">
        <v>23.791</v>
      </c>
      <c r="K6" s="5">
        <v>14.327</v>
      </c>
      <c r="L6" s="5">
        <v>8.7899999999999991</v>
      </c>
    </row>
    <row r="7" spans="2:12">
      <c r="B7" s="5">
        <v>1.546</v>
      </c>
      <c r="C7" s="5">
        <v>8.7639999999999993</v>
      </c>
      <c r="D7" s="5">
        <v>13.792999999999999</v>
      </c>
      <c r="E7" s="5">
        <v>7.6740000000000004</v>
      </c>
      <c r="F7" s="5">
        <v>1.268</v>
      </c>
      <c r="H7" s="5">
        <v>12.736000000000001</v>
      </c>
      <c r="I7" s="5">
        <v>32.280999999999999</v>
      </c>
      <c r="J7" s="5">
        <v>22.334</v>
      </c>
      <c r="K7" s="5">
        <v>28.443999999999999</v>
      </c>
      <c r="L7" s="5">
        <v>5.6820000000000004</v>
      </c>
    </row>
    <row r="8" spans="2:12">
      <c r="B8" s="5">
        <v>11.628</v>
      </c>
      <c r="C8" s="5">
        <v>7.96</v>
      </c>
      <c r="D8" s="5">
        <v>3.879</v>
      </c>
      <c r="E8" s="5">
        <v>4.5750000000000002</v>
      </c>
      <c r="F8" s="5">
        <v>4.4029999999999996</v>
      </c>
      <c r="H8" s="5">
        <v>18.439</v>
      </c>
      <c r="I8" s="5">
        <v>18.378</v>
      </c>
      <c r="J8" s="5">
        <v>15.518000000000001</v>
      </c>
      <c r="K8" s="5">
        <v>35.421999999999997</v>
      </c>
      <c r="L8" s="5">
        <v>10.321</v>
      </c>
    </row>
    <row r="9" spans="2:12">
      <c r="B9" s="5">
        <v>10.843999999999999</v>
      </c>
      <c r="C9" s="5">
        <v>5.94</v>
      </c>
      <c r="D9" s="5">
        <v>3.4860000000000002</v>
      </c>
      <c r="E9" s="5">
        <v>10.813000000000001</v>
      </c>
      <c r="F9" s="5">
        <v>1.575</v>
      </c>
      <c r="H9" s="5">
        <v>17.202999999999999</v>
      </c>
      <c r="I9" s="5">
        <v>20.571999999999999</v>
      </c>
      <c r="J9" s="5">
        <v>18.600000000000001</v>
      </c>
      <c r="K9" s="5">
        <v>26.116</v>
      </c>
      <c r="L9" s="5">
        <v>4.2190000000000003</v>
      </c>
    </row>
    <row r="10" spans="2:12">
      <c r="B10" s="5">
        <v>14.504</v>
      </c>
      <c r="C10" s="5">
        <v>14.824</v>
      </c>
      <c r="D10" s="5">
        <v>21.52</v>
      </c>
      <c r="E10" s="5">
        <v>5.61</v>
      </c>
      <c r="F10" s="5">
        <v>3.1619999999999999</v>
      </c>
      <c r="H10" s="5">
        <v>21.513999999999999</v>
      </c>
      <c r="I10" s="5">
        <v>26.803000000000001</v>
      </c>
      <c r="J10" s="5">
        <v>34.661999999999999</v>
      </c>
      <c r="K10" s="5">
        <v>17.654</v>
      </c>
      <c r="L10" s="5">
        <v>13.972</v>
      </c>
    </row>
    <row r="11" spans="2:12">
      <c r="B11" s="5">
        <v>1.587</v>
      </c>
      <c r="C11" s="5">
        <v>8.4749999999999996</v>
      </c>
      <c r="D11" s="5">
        <v>5.5869999999999997</v>
      </c>
      <c r="E11" s="5">
        <v>5.0529999999999999</v>
      </c>
      <c r="F11" s="5">
        <v>2.6360000000000001</v>
      </c>
      <c r="H11" s="5">
        <v>25.395</v>
      </c>
      <c r="I11" s="5">
        <v>28.803999999999998</v>
      </c>
      <c r="J11" s="5">
        <v>28.547999999999998</v>
      </c>
      <c r="K11" s="5">
        <v>9.18</v>
      </c>
      <c r="L11" s="5">
        <v>11.936</v>
      </c>
    </row>
    <row r="12" spans="2:12">
      <c r="B12" s="5">
        <v>7.7430000000000003</v>
      </c>
      <c r="C12" s="5">
        <v>19.411999999999999</v>
      </c>
      <c r="D12" s="5">
        <v>8.2829999999999995</v>
      </c>
      <c r="E12" s="5">
        <v>7.4180000000000001</v>
      </c>
      <c r="F12" s="5">
        <v>3.8610000000000002</v>
      </c>
      <c r="H12" s="5">
        <v>21.113</v>
      </c>
      <c r="I12" s="5">
        <v>25.568000000000001</v>
      </c>
      <c r="J12" s="5">
        <v>34.063000000000002</v>
      </c>
      <c r="K12" s="5">
        <v>17.564</v>
      </c>
      <c r="L12" s="5">
        <v>2.7170000000000001</v>
      </c>
    </row>
    <row r="13" spans="2:12">
      <c r="B13" s="5">
        <v>4.9660000000000002</v>
      </c>
      <c r="C13" s="5">
        <v>6.2110000000000003</v>
      </c>
      <c r="D13" s="5">
        <v>11.553000000000001</v>
      </c>
      <c r="E13" s="5">
        <v>5.4509999999999996</v>
      </c>
      <c r="F13" s="5">
        <v>0.83199999999999996</v>
      </c>
      <c r="H13" s="5">
        <v>24.413</v>
      </c>
      <c r="I13" s="5">
        <v>28.065000000000001</v>
      </c>
      <c r="J13" s="5">
        <v>42.116</v>
      </c>
      <c r="K13" s="5">
        <v>12.579000000000001</v>
      </c>
      <c r="L13" s="5">
        <v>4.8540000000000001</v>
      </c>
    </row>
    <row r="14" spans="2:12">
      <c r="B14" s="5">
        <v>7.7839999999999998</v>
      </c>
      <c r="C14" s="5">
        <v>19.594999999999999</v>
      </c>
      <c r="D14" s="5">
        <v>28.18</v>
      </c>
      <c r="E14" s="5">
        <v>5.4779999999999998</v>
      </c>
      <c r="F14" s="5">
        <v>2.8849999999999998</v>
      </c>
      <c r="H14" s="5">
        <v>15.362</v>
      </c>
      <c r="I14" s="5">
        <v>20.417000000000002</v>
      </c>
      <c r="J14" s="5">
        <v>31.597000000000001</v>
      </c>
      <c r="K14" s="5">
        <v>26.72</v>
      </c>
      <c r="L14" s="5">
        <v>5.0129999999999999</v>
      </c>
    </row>
    <row r="15" spans="2:12">
      <c r="B15" s="5">
        <v>3.976</v>
      </c>
      <c r="C15" s="5">
        <v>6.3529999999999998</v>
      </c>
      <c r="D15" s="5">
        <v>8.2140000000000004</v>
      </c>
      <c r="E15" s="5">
        <v>6.9359999999999999</v>
      </c>
      <c r="F15" s="5">
        <v>3.6230000000000002</v>
      </c>
      <c r="H15" s="5">
        <v>19.373000000000001</v>
      </c>
      <c r="I15" s="5">
        <v>27.939</v>
      </c>
      <c r="J15" s="5">
        <v>29.361999999999998</v>
      </c>
      <c r="K15" s="5">
        <v>31.518999999999998</v>
      </c>
      <c r="L15" s="5">
        <v>3.492</v>
      </c>
    </row>
    <row r="16" spans="2:12">
      <c r="B16" s="5">
        <v>4.3949999999999996</v>
      </c>
      <c r="C16" s="5">
        <v>1.603</v>
      </c>
      <c r="D16" s="5">
        <v>6.7450000000000001</v>
      </c>
      <c r="E16" s="5">
        <v>2.625</v>
      </c>
      <c r="F16" s="5">
        <v>0.74199999999999999</v>
      </c>
      <c r="H16" s="5">
        <v>21.791</v>
      </c>
      <c r="I16" s="5">
        <v>28.722999999999999</v>
      </c>
      <c r="J16" s="5">
        <v>41.481000000000002</v>
      </c>
      <c r="K16" s="5">
        <v>18.053000000000001</v>
      </c>
      <c r="L16" s="5">
        <v>2.1930000000000001</v>
      </c>
    </row>
    <row r="17" spans="2:12">
      <c r="B17" s="5">
        <v>6.5289999999999999</v>
      </c>
      <c r="C17" s="5">
        <v>3.5350000000000001</v>
      </c>
      <c r="D17" s="5">
        <v>1.4330000000000001</v>
      </c>
      <c r="E17" s="5">
        <v>4.7370000000000001</v>
      </c>
      <c r="F17" s="5">
        <v>2.17</v>
      </c>
      <c r="I17" s="5">
        <v>33.402999999999999</v>
      </c>
      <c r="J17" s="5">
        <v>31.12</v>
      </c>
      <c r="K17" s="5">
        <v>14.986000000000001</v>
      </c>
      <c r="L17" s="5">
        <v>4.7809999999999997</v>
      </c>
    </row>
    <row r="18" spans="2:12">
      <c r="B18" s="5">
        <v>3.673</v>
      </c>
      <c r="C18" s="5">
        <v>6.8369999999999997</v>
      </c>
      <c r="D18" s="5">
        <v>6.657</v>
      </c>
      <c r="E18" s="5">
        <v>5.6890000000000001</v>
      </c>
      <c r="F18" s="5">
        <v>2.246</v>
      </c>
      <c r="H18" s="5">
        <v>15.829000000000001</v>
      </c>
      <c r="I18" s="5">
        <v>18.085999999999999</v>
      </c>
      <c r="J18" s="5">
        <v>42.704999999999998</v>
      </c>
      <c r="K18" s="5">
        <v>18.998999999999999</v>
      </c>
      <c r="L18" s="5">
        <v>6.4450000000000003</v>
      </c>
    </row>
    <row r="19" spans="2:12">
      <c r="B19" s="5">
        <v>8.0730000000000004</v>
      </c>
      <c r="C19" s="5">
        <v>7.1970000000000001</v>
      </c>
      <c r="D19" s="5">
        <v>3.851</v>
      </c>
      <c r="E19" s="5">
        <v>3.9780000000000002</v>
      </c>
      <c r="F19" s="5">
        <v>0.73299999999999998</v>
      </c>
      <c r="H19" s="5">
        <v>16.812999999999999</v>
      </c>
      <c r="I19" s="5">
        <v>8.0370000000000008</v>
      </c>
      <c r="J19" s="5">
        <v>39.540999999999997</v>
      </c>
      <c r="K19" s="5">
        <v>30.632000000000001</v>
      </c>
      <c r="L19" s="5">
        <v>5.0810000000000004</v>
      </c>
    </row>
    <row r="20" spans="2:12">
      <c r="B20" s="5">
        <v>6.6470000000000002</v>
      </c>
      <c r="C20" s="5">
        <v>4.1120000000000001</v>
      </c>
      <c r="D20" s="5">
        <v>5.1509999999999998</v>
      </c>
      <c r="E20" s="5">
        <v>8.7650000000000006</v>
      </c>
      <c r="F20" s="5">
        <v>1.9159999999999999</v>
      </c>
      <c r="H20" s="5">
        <v>20.314</v>
      </c>
      <c r="I20" s="5">
        <v>29.411999999999999</v>
      </c>
      <c r="J20" s="5">
        <v>41.095999999999997</v>
      </c>
      <c r="K20" s="5">
        <v>37.722000000000001</v>
      </c>
      <c r="L20" s="5">
        <v>3.448</v>
      </c>
    </row>
    <row r="21" spans="2:12">
      <c r="B21" s="5">
        <v>3.3</v>
      </c>
      <c r="C21" s="5">
        <v>1.278</v>
      </c>
      <c r="D21" s="5">
        <v>15.27</v>
      </c>
      <c r="E21" s="5">
        <v>3.218</v>
      </c>
      <c r="F21" s="5">
        <v>1.667</v>
      </c>
      <c r="H21" s="5">
        <v>10.241</v>
      </c>
      <c r="I21" s="5">
        <v>13.567</v>
      </c>
      <c r="J21" s="5">
        <v>50.584000000000003</v>
      </c>
      <c r="K21" s="5">
        <v>24.43</v>
      </c>
      <c r="L21" s="5">
        <v>2.4039999999999999</v>
      </c>
    </row>
    <row r="22" spans="2:12">
      <c r="B22" s="5">
        <v>6.7720000000000002</v>
      </c>
      <c r="C22" s="5">
        <v>11.944000000000001</v>
      </c>
      <c r="D22" s="5">
        <v>2.976</v>
      </c>
      <c r="E22" s="5">
        <v>4.032</v>
      </c>
      <c r="F22" s="5">
        <v>2.4900000000000002</v>
      </c>
      <c r="H22" s="5">
        <v>10.582000000000001</v>
      </c>
      <c r="I22" s="5">
        <v>21.664000000000001</v>
      </c>
      <c r="J22" s="5">
        <v>56.338000000000001</v>
      </c>
      <c r="K22" s="5">
        <v>21.170999999999999</v>
      </c>
      <c r="L22" s="5">
        <v>2.1440000000000001</v>
      </c>
    </row>
    <row r="23" spans="2:12">
      <c r="B23" s="5">
        <v>2.6320000000000001</v>
      </c>
      <c r="C23" s="5">
        <v>5.9829999999999997</v>
      </c>
      <c r="D23" s="5">
        <v>4.7030000000000003</v>
      </c>
      <c r="E23" s="5">
        <v>1.8029999999999999</v>
      </c>
      <c r="F23" s="5">
        <v>2.8650000000000002</v>
      </c>
      <c r="H23" s="5">
        <v>20.238</v>
      </c>
      <c r="I23" s="5">
        <v>45.374000000000002</v>
      </c>
      <c r="J23" s="5">
        <v>34.262999999999998</v>
      </c>
      <c r="K23" s="5">
        <v>23.256</v>
      </c>
      <c r="L23" s="5">
        <v>10.776</v>
      </c>
    </row>
    <row r="24" spans="2:12">
      <c r="B24" s="5">
        <v>7.4349999999999996</v>
      </c>
      <c r="C24" s="5">
        <v>5.9950000000000001</v>
      </c>
      <c r="D24" s="5">
        <v>11.194000000000001</v>
      </c>
      <c r="E24" s="5">
        <v>3.71</v>
      </c>
      <c r="F24" s="5">
        <v>2.1190000000000002</v>
      </c>
      <c r="H24" s="5">
        <v>14.683</v>
      </c>
      <c r="I24" s="5">
        <v>41.536000000000001</v>
      </c>
      <c r="J24" s="5">
        <v>41.332000000000001</v>
      </c>
      <c r="K24" s="5">
        <v>20.012</v>
      </c>
      <c r="L24" s="5">
        <v>2.5299999999999998</v>
      </c>
    </row>
    <row r="25" spans="2:12">
      <c r="B25" s="5">
        <v>4.0629999999999997</v>
      </c>
      <c r="C25" s="5">
        <v>20.138000000000002</v>
      </c>
      <c r="D25" s="5">
        <v>12.555</v>
      </c>
      <c r="E25" s="5">
        <v>8.3889999999999993</v>
      </c>
      <c r="F25" s="5">
        <v>3.4969999999999999</v>
      </c>
      <c r="H25" s="5">
        <v>12.65</v>
      </c>
      <c r="I25" s="5">
        <v>27.408999999999999</v>
      </c>
      <c r="J25" s="5">
        <v>45.728999999999999</v>
      </c>
      <c r="K25" s="5">
        <v>19.568999999999999</v>
      </c>
    </row>
    <row r="26" spans="2:12">
      <c r="B26" s="5">
        <v>6.867</v>
      </c>
      <c r="C26" s="5">
        <v>8.6720000000000006</v>
      </c>
      <c r="D26" s="5">
        <v>7.2610000000000001</v>
      </c>
      <c r="E26" s="5">
        <v>6.4640000000000004</v>
      </c>
      <c r="F26" s="5">
        <v>1.635</v>
      </c>
      <c r="H26" s="5">
        <v>13.616</v>
      </c>
      <c r="I26" s="5">
        <v>45.207999999999998</v>
      </c>
      <c r="J26" s="5">
        <v>41.515999999999998</v>
      </c>
      <c r="K26" s="5">
        <v>33.216000000000001</v>
      </c>
    </row>
    <row r="27" spans="2:12">
      <c r="B27" s="5">
        <v>7.8949999999999996</v>
      </c>
      <c r="C27" s="5">
        <v>11.435</v>
      </c>
      <c r="D27" s="5">
        <v>16.117000000000001</v>
      </c>
      <c r="E27" s="5">
        <v>3.91</v>
      </c>
      <c r="F27" s="5">
        <v>2.9209999999999998</v>
      </c>
      <c r="H27" s="5">
        <v>23.454000000000001</v>
      </c>
      <c r="I27" s="5">
        <v>41.825000000000003</v>
      </c>
      <c r="J27" s="5">
        <v>35.555999999999997</v>
      </c>
      <c r="K27" s="5">
        <v>26.530999999999999</v>
      </c>
    </row>
    <row r="28" spans="2:12">
      <c r="B28" s="5">
        <v>9.8279999999999994</v>
      </c>
      <c r="C28" s="5">
        <v>10.827999999999999</v>
      </c>
      <c r="D28" s="5">
        <v>5.8419999999999996</v>
      </c>
      <c r="E28" s="5">
        <v>8.0190000000000001</v>
      </c>
      <c r="F28" s="5">
        <v>1.032</v>
      </c>
      <c r="H28" s="5">
        <v>23.715</v>
      </c>
    </row>
    <row r="29" spans="2:12">
      <c r="B29" s="5">
        <v>6.181</v>
      </c>
      <c r="C29" s="5">
        <v>10.824999999999999</v>
      </c>
      <c r="D29" s="5">
        <v>10.101000000000001</v>
      </c>
      <c r="E29" s="5">
        <v>3.9889999999999999</v>
      </c>
      <c r="H29" s="5">
        <v>12.115</v>
      </c>
      <c r="I29" s="5">
        <v>24.704000000000001</v>
      </c>
      <c r="J29" s="5">
        <v>29.021999999999998</v>
      </c>
      <c r="K29" s="5">
        <v>41.095999999999997</v>
      </c>
    </row>
    <row r="30" spans="2:12">
      <c r="B30" s="5">
        <v>6.4610000000000003</v>
      </c>
      <c r="C30" s="5">
        <v>10.010999999999999</v>
      </c>
      <c r="D30" s="5">
        <v>17.45</v>
      </c>
      <c r="E30" s="5">
        <v>8.282</v>
      </c>
      <c r="H30" s="5">
        <v>10.29</v>
      </c>
      <c r="I30" s="5">
        <v>28.361999999999998</v>
      </c>
      <c r="J30" s="5">
        <v>26.905999999999999</v>
      </c>
      <c r="K30" s="5">
        <v>41.366999999999997</v>
      </c>
    </row>
    <row r="31" spans="2:12">
      <c r="B31" s="5">
        <v>11.443</v>
      </c>
      <c r="C31" s="5">
        <v>10.411</v>
      </c>
      <c r="D31" s="5">
        <v>6.1470000000000002</v>
      </c>
      <c r="I31" s="5">
        <v>26.048999999999999</v>
      </c>
      <c r="J31" s="5">
        <v>29.681999999999999</v>
      </c>
      <c r="K31" s="5">
        <v>13.727</v>
      </c>
    </row>
    <row r="32" spans="2:12">
      <c r="B32" s="5">
        <v>2.9049999999999998</v>
      </c>
      <c r="C32" s="5">
        <v>13.172000000000001</v>
      </c>
      <c r="D32" s="5">
        <v>2.5379999999999998</v>
      </c>
      <c r="E32" s="5">
        <v>25.408000000000001</v>
      </c>
      <c r="I32" s="5">
        <v>19.248999999999999</v>
      </c>
      <c r="J32" s="5">
        <v>16.869</v>
      </c>
      <c r="K32" s="5">
        <v>30.239000000000001</v>
      </c>
    </row>
    <row r="33" spans="2:11">
      <c r="D33" s="5">
        <v>5.0030000000000001</v>
      </c>
      <c r="E33" s="5">
        <v>21.244</v>
      </c>
      <c r="I33" s="5">
        <v>19.375</v>
      </c>
      <c r="J33" s="5">
        <v>32.609000000000002</v>
      </c>
      <c r="K33" s="5">
        <v>49.668999999999997</v>
      </c>
    </row>
    <row r="34" spans="2:11">
      <c r="B34" s="5">
        <v>9.5169999999999995</v>
      </c>
      <c r="C34" s="5">
        <v>18.489999999999998</v>
      </c>
      <c r="D34" s="5">
        <v>2.8079999999999998</v>
      </c>
      <c r="E34" s="5">
        <v>24.465</v>
      </c>
      <c r="I34" s="5">
        <v>28.268999999999998</v>
      </c>
      <c r="J34" s="5">
        <v>21.780999999999999</v>
      </c>
      <c r="K34" s="5">
        <v>19.622</v>
      </c>
    </row>
    <row r="35" spans="2:11">
      <c r="B35" s="5">
        <v>9.1579999999999995</v>
      </c>
      <c r="C35" s="5">
        <v>15.298</v>
      </c>
      <c r="D35" s="5">
        <v>11.845000000000001</v>
      </c>
      <c r="E35" s="5">
        <v>20.030999999999999</v>
      </c>
      <c r="I35" s="5">
        <v>15.214</v>
      </c>
      <c r="J35" s="5">
        <v>21.905999999999999</v>
      </c>
      <c r="K35" s="5">
        <v>28.044</v>
      </c>
    </row>
    <row r="36" spans="2:11">
      <c r="B36" s="5">
        <v>4.1369999999999996</v>
      </c>
      <c r="C36" s="5">
        <v>12.403</v>
      </c>
      <c r="D36" s="5">
        <v>11.385</v>
      </c>
      <c r="E36" s="5">
        <v>53.75</v>
      </c>
      <c r="I36" s="5">
        <v>34.253</v>
      </c>
      <c r="J36" s="5">
        <v>19.324000000000002</v>
      </c>
      <c r="K36" s="5">
        <v>33.084000000000003</v>
      </c>
    </row>
    <row r="37" spans="2:11">
      <c r="B37" s="5">
        <v>18.811</v>
      </c>
      <c r="C37" s="5">
        <v>17.97</v>
      </c>
      <c r="D37" s="5">
        <v>5.8479999999999999</v>
      </c>
      <c r="E37" s="5">
        <v>17.785</v>
      </c>
      <c r="I37" s="5">
        <v>31.324999999999999</v>
      </c>
      <c r="J37" s="5">
        <v>29.914999999999999</v>
      </c>
      <c r="K37" s="5">
        <v>25.501000000000001</v>
      </c>
    </row>
    <row r="38" spans="2:11">
      <c r="B38" s="5">
        <v>11.092000000000001</v>
      </c>
      <c r="C38" s="5">
        <v>13.481999999999999</v>
      </c>
      <c r="E38" s="5">
        <v>23.498999999999999</v>
      </c>
      <c r="I38" s="5">
        <v>20.69</v>
      </c>
      <c r="J38" s="5">
        <v>20.391999999999999</v>
      </c>
      <c r="K38" s="5">
        <v>18.088000000000001</v>
      </c>
    </row>
    <row r="39" spans="2:11">
      <c r="B39" s="5">
        <v>25.315999999999999</v>
      </c>
      <c r="C39" s="5">
        <v>10.92</v>
      </c>
      <c r="D39" s="5">
        <v>19.274000000000001</v>
      </c>
      <c r="E39" s="5">
        <v>74.766000000000005</v>
      </c>
      <c r="I39" s="5">
        <v>30.466000000000001</v>
      </c>
      <c r="J39" s="5">
        <v>20.134</v>
      </c>
      <c r="K39" s="5">
        <v>25.696000000000002</v>
      </c>
    </row>
    <row r="40" spans="2:11">
      <c r="B40" s="5">
        <v>9.7089999999999996</v>
      </c>
      <c r="C40" s="5">
        <v>3.9769999999999999</v>
      </c>
      <c r="D40" s="5">
        <v>26.21</v>
      </c>
      <c r="E40" s="5">
        <v>15.319000000000001</v>
      </c>
      <c r="I40" s="5">
        <v>27.23</v>
      </c>
      <c r="J40" s="5">
        <v>10.4</v>
      </c>
      <c r="K40" s="5">
        <v>17.824999999999999</v>
      </c>
    </row>
    <row r="41" spans="2:11">
      <c r="B41" s="5">
        <v>8.9290000000000003</v>
      </c>
      <c r="C41" s="5">
        <v>10.315</v>
      </c>
      <c r="D41" s="5">
        <v>30.411000000000001</v>
      </c>
      <c r="E41" s="5">
        <v>32.298000000000002</v>
      </c>
      <c r="I41" s="5">
        <v>27.655999999999999</v>
      </c>
      <c r="J41" s="5">
        <v>32.350999999999999</v>
      </c>
      <c r="K41" s="5">
        <v>15.273999999999999</v>
      </c>
    </row>
    <row r="42" spans="2:11">
      <c r="B42" s="5">
        <v>14.295</v>
      </c>
      <c r="C42" s="5">
        <v>4.9950000000000001</v>
      </c>
      <c r="D42" s="5">
        <v>36.817</v>
      </c>
      <c r="E42" s="5">
        <v>22.823</v>
      </c>
      <c r="J42" s="5">
        <v>29.026</v>
      </c>
      <c r="K42" s="5">
        <v>26.379000000000001</v>
      </c>
    </row>
    <row r="43" spans="2:11">
      <c r="B43" s="5">
        <v>9.9589999999999996</v>
      </c>
      <c r="C43" s="5">
        <v>1.859</v>
      </c>
      <c r="D43" s="5">
        <v>34.814</v>
      </c>
      <c r="E43" s="5">
        <v>20.032</v>
      </c>
      <c r="K43" s="5">
        <v>34.515000000000001</v>
      </c>
    </row>
    <row r="44" spans="2:11">
      <c r="B44" s="5">
        <v>9.407</v>
      </c>
      <c r="C44" s="5">
        <v>12.747999999999999</v>
      </c>
      <c r="D44" s="5">
        <v>19.963999999999999</v>
      </c>
      <c r="E44" s="5">
        <v>32.664999999999999</v>
      </c>
    </row>
    <row r="45" spans="2:11">
      <c r="B45" s="5">
        <v>12.17</v>
      </c>
      <c r="C45" s="5">
        <v>10.811</v>
      </c>
      <c r="D45" s="5">
        <v>10.967000000000001</v>
      </c>
      <c r="E45" s="5">
        <v>60.707999999999998</v>
      </c>
    </row>
    <row r="46" spans="2:11">
      <c r="B46" s="5">
        <v>12.003</v>
      </c>
      <c r="C46" s="5">
        <v>13.09</v>
      </c>
      <c r="D46" s="5">
        <v>13.172000000000001</v>
      </c>
      <c r="E46" s="5">
        <v>19.512</v>
      </c>
    </row>
    <row r="47" spans="2:11">
      <c r="B47" s="5">
        <v>2.4940000000000002</v>
      </c>
      <c r="C47" s="5">
        <v>23.443999999999999</v>
      </c>
      <c r="D47" s="5">
        <v>31.609000000000002</v>
      </c>
      <c r="E47" s="5">
        <v>10.356</v>
      </c>
    </row>
    <row r="48" spans="2:11">
      <c r="B48" s="5">
        <v>7.5190000000000001</v>
      </c>
      <c r="C48" s="5">
        <v>9.9670000000000005</v>
      </c>
      <c r="D48" s="5">
        <v>21.722000000000001</v>
      </c>
      <c r="E48" s="5">
        <v>24.135000000000002</v>
      </c>
    </row>
    <row r="49" spans="2:5">
      <c r="B49" s="5">
        <v>14.019</v>
      </c>
      <c r="C49" s="5">
        <v>35.951000000000001</v>
      </c>
      <c r="D49" s="5">
        <v>23.256</v>
      </c>
      <c r="E49" s="5">
        <v>16.381</v>
      </c>
    </row>
    <row r="50" spans="2:5">
      <c r="B50" s="5">
        <v>13.083</v>
      </c>
      <c r="C50" s="5">
        <v>39.305</v>
      </c>
      <c r="D50" s="5">
        <v>15.067</v>
      </c>
      <c r="E50" s="5">
        <v>17.227</v>
      </c>
    </row>
    <row r="51" spans="2:5">
      <c r="B51" s="5">
        <v>8.859</v>
      </c>
      <c r="C51" s="5">
        <v>28.867999999999999</v>
      </c>
      <c r="D51" s="5">
        <v>15.345000000000001</v>
      </c>
      <c r="E51" s="5">
        <v>13.086</v>
      </c>
    </row>
    <row r="52" spans="2:5">
      <c r="B52" s="5">
        <v>14.353999999999999</v>
      </c>
      <c r="C52" s="5">
        <v>40.481000000000002</v>
      </c>
      <c r="D52" s="5">
        <v>15.031000000000001</v>
      </c>
      <c r="E52" s="5">
        <v>15.647</v>
      </c>
    </row>
    <row r="53" spans="2:5">
      <c r="B53" s="5">
        <v>15.528</v>
      </c>
      <c r="C53" s="5">
        <v>26.042000000000002</v>
      </c>
      <c r="D53" s="5">
        <v>4.59</v>
      </c>
      <c r="E53" s="5">
        <v>17.024999999999999</v>
      </c>
    </row>
    <row r="54" spans="2:5">
      <c r="B54" s="5">
        <v>12.558999999999999</v>
      </c>
      <c r="C54" s="5">
        <v>18.41</v>
      </c>
      <c r="D54" s="5">
        <v>26.123000000000001</v>
      </c>
      <c r="E54" s="5">
        <v>7.6920000000000002</v>
      </c>
    </row>
    <row r="55" spans="2:5">
      <c r="B55" s="5">
        <v>18.95</v>
      </c>
      <c r="C55" s="5">
        <v>15.201000000000001</v>
      </c>
      <c r="D55" s="5">
        <v>23.196000000000002</v>
      </c>
      <c r="E55" s="5">
        <v>18.657</v>
      </c>
    </row>
    <row r="56" spans="2:5">
      <c r="B56" s="5">
        <v>15.162000000000001</v>
      </c>
      <c r="C56" s="5">
        <v>13.712</v>
      </c>
      <c r="D56" s="5">
        <v>23.31</v>
      </c>
      <c r="E56" s="5">
        <v>20.785</v>
      </c>
    </row>
    <row r="57" spans="2:5">
      <c r="B57" s="5">
        <v>23.844999999999999</v>
      </c>
      <c r="C57" s="5">
        <v>19.315000000000001</v>
      </c>
      <c r="D57" s="5">
        <v>29.224</v>
      </c>
    </row>
    <row r="58" spans="2:5">
      <c r="B58" s="5">
        <v>12.878</v>
      </c>
      <c r="C58" s="5">
        <v>13.731999999999999</v>
      </c>
      <c r="D58" s="5">
        <v>17.07</v>
      </c>
    </row>
    <row r="59" spans="2:5">
      <c r="D59" s="5">
        <v>17.12</v>
      </c>
    </row>
    <row r="60" spans="2:5">
      <c r="D60" s="5">
        <v>22.788</v>
      </c>
    </row>
    <row r="61" spans="2:5">
      <c r="D61" s="5">
        <v>15.917</v>
      </c>
    </row>
    <row r="62" spans="2:5">
      <c r="D62" s="5">
        <v>24.065999999999999</v>
      </c>
    </row>
    <row r="63" spans="2:5">
      <c r="D63" s="5">
        <v>31.620999999999999</v>
      </c>
    </row>
    <row r="66" spans="1:12">
      <c r="A66" s="1" t="s">
        <v>38</v>
      </c>
      <c r="B66" s="1">
        <f>AVERAGE(B3:B64)</f>
        <v>9.3638545454545472</v>
      </c>
      <c r="C66" s="1">
        <f t="shared" ref="C66:L66" si="0">AVERAGE(C3:C64)</f>
        <v>13.101145454545456</v>
      </c>
      <c r="D66" s="1">
        <f t="shared" si="0"/>
        <v>13.934050000000004</v>
      </c>
      <c r="E66" s="1">
        <f t="shared" si="0"/>
        <v>14.903773584905663</v>
      </c>
      <c r="F66" s="1">
        <f t="shared" si="0"/>
        <v>2.0913846153846154</v>
      </c>
      <c r="H66" s="1">
        <f t="shared" si="0"/>
        <v>17.29403703703704</v>
      </c>
      <c r="I66" s="1">
        <f t="shared" si="0"/>
        <v>26.775921052631581</v>
      </c>
      <c r="J66" s="1">
        <f t="shared" si="0"/>
        <v>30.162076923076928</v>
      </c>
      <c r="K66" s="1">
        <f t="shared" si="0"/>
        <v>24.880524999999995</v>
      </c>
      <c r="L66" s="1">
        <f t="shared" si="0"/>
        <v>5.8175909090909093</v>
      </c>
    </row>
    <row r="67" spans="1:12">
      <c r="A67" s="1" t="s">
        <v>28</v>
      </c>
      <c r="B67" s="1">
        <f>_xlfn.STDEV.S(B3:B64)/SQRT(COUNT(B3:B64))</f>
        <v>0.70427760606848056</v>
      </c>
      <c r="C67" s="1">
        <f t="shared" ref="C67:L67" si="1">_xlfn.STDEV.S(C3:C64)/SQRT(COUNT(C3:C64))</f>
        <v>1.1710159169382282</v>
      </c>
      <c r="D67" s="1">
        <f t="shared" si="1"/>
        <v>1.2473674813676381</v>
      </c>
      <c r="E67" s="1">
        <f t="shared" si="1"/>
        <v>1.989170674832863</v>
      </c>
      <c r="F67" s="1">
        <f t="shared" si="1"/>
        <v>0.21750855033183314</v>
      </c>
      <c r="H67" s="1">
        <f t="shared" si="1"/>
        <v>0.89685426735357521</v>
      </c>
      <c r="I67" s="1">
        <f t="shared" si="1"/>
        <v>1.5916515096845327</v>
      </c>
      <c r="J67" s="1">
        <f t="shared" si="1"/>
        <v>1.6996352523622076</v>
      </c>
      <c r="K67" s="1">
        <f t="shared" si="1"/>
        <v>1.4026499581549858</v>
      </c>
      <c r="L67" s="1">
        <f t="shared" si="1"/>
        <v>0.7259117379806278</v>
      </c>
    </row>
    <row r="68" spans="1:12">
      <c r="A68" s="1" t="s">
        <v>36</v>
      </c>
      <c r="C68" s="1">
        <f>_xlfn.T.TEST(B3:B64,C3:C63,2,3)</f>
        <v>7.53554628982692E-3</v>
      </c>
      <c r="D68" s="1">
        <f>_xlfn.T.TEST(B3:B64,D3:D63,2,3)</f>
        <v>1.9410061223104898E-3</v>
      </c>
      <c r="E68" s="1">
        <f>_xlfn.T.TEST(B3:B64,E3:E63,2,3)</f>
        <v>1.0784680515012669E-2</v>
      </c>
      <c r="F68" s="1">
        <f>_xlfn.T.TEST(B3:B64,F3:F63,2,3)</f>
        <v>1.9283107756959859E-14</v>
      </c>
      <c r="I68" s="1">
        <f>_xlfn.T.TEST(H3:H64,I3:I63,2,3)</f>
        <v>3.0020015308874538E-6</v>
      </c>
      <c r="J68" s="1">
        <f>_xlfn.T.TEST(H3:H64,J3:J63,2,3)</f>
        <v>1.1168152533704487E-8</v>
      </c>
      <c r="K68" s="1">
        <f>_xlfn.T.TEST(H3:H64,K3:K63,2,3)</f>
        <v>2.4994506417194656E-5</v>
      </c>
      <c r="L68" s="1">
        <f>_xlfn.T.TEST(H3:H64,L3:L63,2,3)</f>
        <v>4.2726871016492565E-13</v>
      </c>
    </row>
    <row r="69" spans="1:12">
      <c r="A69" s="1" t="s">
        <v>37</v>
      </c>
      <c r="B69" s="1">
        <f>COUNT(B3:B64)</f>
        <v>55</v>
      </c>
      <c r="C69" s="1">
        <f>COUNT(C3:C64)</f>
        <v>55</v>
      </c>
      <c r="D69" s="1">
        <f>COUNT(D3:D64)</f>
        <v>60</v>
      </c>
      <c r="E69" s="1">
        <f>COUNT(E3:E64)</f>
        <v>53</v>
      </c>
      <c r="F69" s="1">
        <f>COUNT(F3:F64)</f>
        <v>26</v>
      </c>
      <c r="H69" s="1">
        <f>COUNT(H3:H64)</f>
        <v>27</v>
      </c>
      <c r="I69" s="1">
        <f>COUNT(I3:I64)</f>
        <v>38</v>
      </c>
      <c r="J69" s="1">
        <f>COUNT(J3:J64)</f>
        <v>39</v>
      </c>
      <c r="K69" s="1">
        <f>COUNT(K3:K64)</f>
        <v>40</v>
      </c>
      <c r="L69" s="1">
        <f>COUNT(L3:L64)</f>
        <v>22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2"/>
  <sheetViews>
    <sheetView topLeftCell="A353" workbookViewId="0">
      <selection activeCell="K10" sqref="K10"/>
    </sheetView>
  </sheetViews>
  <sheetFormatPr defaultRowHeight="14.4"/>
  <cols>
    <col min="1" max="3" width="8.88671875" style="1"/>
    <col min="4" max="4" width="9" style="1" bestFit="1" customWidth="1"/>
    <col min="5" max="5" width="8.88671875" style="1"/>
    <col min="6" max="6" width="12.77734375" style="1" bestFit="1" customWidth="1"/>
    <col min="7" max="11" width="8.88671875" style="1"/>
    <col min="12" max="12" width="12.77734375" style="1" bestFit="1" customWidth="1"/>
    <col min="13" max="16384" width="8.88671875" style="1"/>
  </cols>
  <sheetData>
    <row r="1" spans="2:6">
      <c r="B1" s="1" t="s">
        <v>53</v>
      </c>
    </row>
    <row r="2" spans="2:6">
      <c r="B2" s="1" t="s">
        <v>52</v>
      </c>
    </row>
    <row r="3" spans="2:6">
      <c r="B3" s="4" t="s">
        <v>40</v>
      </c>
      <c r="D3" s="4" t="s">
        <v>21</v>
      </c>
      <c r="F3" s="4" t="s">
        <v>41</v>
      </c>
    </row>
    <row r="4" spans="2:6">
      <c r="B4" s="1">
        <v>1.0851580876098643</v>
      </c>
      <c r="D4" s="1">
        <v>0.78349729029483273</v>
      </c>
      <c r="F4" s="1">
        <v>0.96059756662989815</v>
      </c>
    </row>
    <row r="5" spans="2:6">
      <c r="B5" s="1">
        <v>0.98254213269780533</v>
      </c>
      <c r="D5" s="1">
        <v>0.77205302700380085</v>
      </c>
      <c r="F5" s="1">
        <v>1.2189559364783618</v>
      </c>
    </row>
    <row r="6" spans="2:6">
      <c r="B6" s="1">
        <v>1.2462533020929625</v>
      </c>
      <c r="D6" s="1">
        <v>0.78741603468942267</v>
      </c>
      <c r="F6" s="1">
        <v>0.65607167807413769</v>
      </c>
    </row>
    <row r="7" spans="2:6">
      <c r="B7" s="1">
        <v>0.80005685347227984</v>
      </c>
      <c r="D7" s="1">
        <v>1.1848757415829352</v>
      </c>
      <c r="F7" s="1">
        <v>0.72033546326924069</v>
      </c>
    </row>
    <row r="8" spans="2:6">
      <c r="B8" s="1">
        <v>1.1512846349709627</v>
      </c>
      <c r="D8" s="1">
        <v>1.307946857913699</v>
      </c>
      <c r="F8" s="1">
        <v>0.99247183247731741</v>
      </c>
    </row>
    <row r="9" spans="2:6">
      <c r="B9" s="1">
        <v>1.1803843814819965</v>
      </c>
      <c r="D9" s="1">
        <v>1.7654788835402015</v>
      </c>
      <c r="F9" s="1">
        <v>0.50863873218399136</v>
      </c>
    </row>
    <row r="10" spans="2:6">
      <c r="B10" s="1">
        <v>1.1032191316904261</v>
      </c>
      <c r="D10" s="1">
        <v>0.91061998981322356</v>
      </c>
      <c r="F10" s="1">
        <v>1.4485194852270813</v>
      </c>
    </row>
    <row r="11" spans="2:6">
      <c r="B11" s="1">
        <v>0.79180172756862743</v>
      </c>
      <c r="D11" s="1">
        <v>0.97388949676953507</v>
      </c>
      <c r="F11" s="1">
        <v>0.96580041935717875</v>
      </c>
    </row>
    <row r="12" spans="2:6">
      <c r="B12" s="1">
        <v>0.79282519008770758</v>
      </c>
      <c r="D12" s="1">
        <v>0.6359103721673024</v>
      </c>
      <c r="F12" s="1">
        <v>0.58969857386232682</v>
      </c>
    </row>
    <row r="13" spans="2:6">
      <c r="B13" s="1">
        <v>0.8725576501901664</v>
      </c>
      <c r="D13" s="1">
        <v>0.69199148898222762</v>
      </c>
      <c r="F13" s="1">
        <v>1.2610678465800607</v>
      </c>
    </row>
    <row r="14" spans="2:6">
      <c r="B14" s="1">
        <v>0.6321737779358918</v>
      </c>
      <c r="D14" s="1">
        <v>1.2963788130200646</v>
      </c>
      <c r="F14" s="1">
        <v>1.0224591836509163</v>
      </c>
    </row>
    <row r="15" spans="2:6">
      <c r="B15" s="1">
        <v>0.96079883752843909</v>
      </c>
      <c r="D15" s="1">
        <v>1.1263421388692898</v>
      </c>
      <c r="F15" s="1">
        <v>0.94137820852823395</v>
      </c>
    </row>
    <row r="16" spans="2:6">
      <c r="B16" s="1">
        <v>1.0620763409652014</v>
      </c>
      <c r="D16" s="1">
        <v>0.70321938605732814</v>
      </c>
      <c r="F16" s="1">
        <v>1.1401291954193369</v>
      </c>
    </row>
    <row r="17" spans="2:6">
      <c r="B17" s="1">
        <v>0.74000566818363667</v>
      </c>
      <c r="D17" s="1">
        <v>0.37437192212189341</v>
      </c>
      <c r="F17" s="1">
        <v>1.08808154741117</v>
      </c>
    </row>
    <row r="18" spans="2:6">
      <c r="B18" s="1">
        <v>1.259640835909406</v>
      </c>
      <c r="D18" s="1">
        <v>0.90443493510106376</v>
      </c>
      <c r="F18" s="1">
        <v>1.5042594478689801</v>
      </c>
    </row>
    <row r="19" spans="2:6">
      <c r="B19" s="1">
        <v>1.1157895056587939</v>
      </c>
      <c r="D19" s="1">
        <v>0.67998668623875969</v>
      </c>
      <c r="F19" s="1">
        <v>1.2361011979705629</v>
      </c>
    </row>
    <row r="20" spans="2:6">
      <c r="B20" s="1">
        <v>0.77128819758934564</v>
      </c>
      <c r="D20" s="1">
        <v>0.85715036290686553</v>
      </c>
      <c r="F20" s="1">
        <v>0.98329891127631897</v>
      </c>
    </row>
    <row r="21" spans="2:6">
      <c r="B21" s="1">
        <v>0.97508102048889655</v>
      </c>
      <c r="D21" s="1">
        <v>1.1402217800326657</v>
      </c>
      <c r="F21" s="1">
        <v>0.94516612683877244</v>
      </c>
    </row>
    <row r="22" spans="2:6">
      <c r="B22" s="1">
        <v>1.0306972015281928</v>
      </c>
      <c r="D22" s="1">
        <v>0.41946062881301099</v>
      </c>
      <c r="F22" s="1">
        <v>0.98229960126506366</v>
      </c>
    </row>
    <row r="23" spans="2:6">
      <c r="B23" s="1">
        <v>0.94635563784914878</v>
      </c>
      <c r="D23" s="1">
        <v>1.1257151800203349</v>
      </c>
      <c r="F23" s="1">
        <v>0.95000166017621579</v>
      </c>
    </row>
    <row r="24" spans="2:6">
      <c r="B24" s="1">
        <v>1.3129283126525846</v>
      </c>
      <c r="D24" s="1">
        <v>1.0224954124126535</v>
      </c>
      <c r="F24" s="1">
        <v>0.8434679672240597</v>
      </c>
    </row>
    <row r="25" spans="2:6">
      <c r="B25" s="1">
        <v>0.68682889043465545</v>
      </c>
      <c r="D25" s="1">
        <v>0.92204412601440144</v>
      </c>
      <c r="F25" s="1">
        <v>0.76646574686030722</v>
      </c>
    </row>
    <row r="26" spans="2:6">
      <c r="B26" s="1">
        <v>1.1464802986227931</v>
      </c>
      <c r="D26" s="1">
        <v>1.1804024958628652</v>
      </c>
      <c r="F26" s="1">
        <v>1.3083151836580287</v>
      </c>
    </row>
    <row r="27" spans="2:6">
      <c r="B27" s="1">
        <v>0.91894354782237986</v>
      </c>
      <c r="D27" s="1">
        <v>0.85274454293780677</v>
      </c>
      <c r="F27" s="1">
        <v>1.4397118707069343</v>
      </c>
    </row>
    <row r="28" spans="2:6">
      <c r="B28" s="1">
        <v>0.72555139860492646</v>
      </c>
      <c r="D28" s="1">
        <v>0.64440299773123288</v>
      </c>
      <c r="F28" s="1">
        <v>0.81198819233778041</v>
      </c>
    </row>
    <row r="29" spans="2:6">
      <c r="B29" s="1">
        <v>0.95640911923126359</v>
      </c>
      <c r="D29" s="1">
        <v>0.97193314363571781</v>
      </c>
      <c r="F29" s="1">
        <v>1.0192036268670182</v>
      </c>
    </row>
    <row r="30" spans="2:6">
      <c r="B30" s="1">
        <v>0.970738600852878</v>
      </c>
      <c r="D30" s="1">
        <v>0.634693689585623</v>
      </c>
      <c r="F30" s="1">
        <v>0.74662647439113738</v>
      </c>
    </row>
    <row r="31" spans="2:6">
      <c r="B31" s="1">
        <v>1.0769120188966461</v>
      </c>
      <c r="D31" s="1">
        <v>0.56542127808033149</v>
      </c>
      <c r="F31" s="1">
        <v>0.89355825574391712</v>
      </c>
    </row>
    <row r="32" spans="2:6">
      <c r="B32" s="1">
        <v>1.8250258852280004</v>
      </c>
      <c r="D32" s="1">
        <v>1.5198176883261865</v>
      </c>
      <c r="F32" s="1">
        <v>1.3278998484405449</v>
      </c>
    </row>
    <row r="33" spans="2:6">
      <c r="B33" s="1">
        <v>1.0695233642112123</v>
      </c>
      <c r="D33" s="1">
        <v>1.1929658253497841</v>
      </c>
      <c r="F33" s="1">
        <v>0.67950061701878361</v>
      </c>
    </row>
    <row r="34" spans="2:6">
      <c r="B34" s="1">
        <v>0.73223057337300401</v>
      </c>
      <c r="D34" s="1">
        <v>1.0559013497979683</v>
      </c>
      <c r="F34" s="1">
        <v>0.68906098469947308</v>
      </c>
    </row>
    <row r="35" spans="2:6">
      <c r="B35" s="1">
        <v>0.87376527558141137</v>
      </c>
      <c r="D35" s="1">
        <v>1.6974694469232539</v>
      </c>
      <c r="F35" s="1">
        <v>0.70719951807597325</v>
      </c>
    </row>
    <row r="36" spans="2:6">
      <c r="B36" s="1">
        <v>0.62519068411101753</v>
      </c>
      <c r="D36" s="1">
        <v>0.91368534559800052</v>
      </c>
      <c r="F36" s="1">
        <v>0.70419051814278777</v>
      </c>
    </row>
    <row r="37" spans="2:6">
      <c r="B37" s="1">
        <v>1.0159037904854413</v>
      </c>
      <c r="D37" s="1">
        <v>0.56974256427200309</v>
      </c>
      <c r="F37" s="1">
        <v>1.3567057394397088</v>
      </c>
    </row>
    <row r="38" spans="2:6">
      <c r="B38" s="1">
        <v>1.3832070786505806</v>
      </c>
      <c r="D38" s="1">
        <v>1.2762466913935178</v>
      </c>
      <c r="F38" s="1">
        <v>0.81958214333972623</v>
      </c>
    </row>
    <row r="39" spans="2:6">
      <c r="B39" s="1">
        <v>1.0041032777039922</v>
      </c>
      <c r="D39" s="1">
        <v>0.84777918987080436</v>
      </c>
      <c r="F39" s="1">
        <v>0.91102756338276891</v>
      </c>
    </row>
    <row r="40" spans="2:6">
      <c r="B40" s="1">
        <v>0.94891882274206607</v>
      </c>
      <c r="D40" s="1">
        <v>0.59845285159436046</v>
      </c>
      <c r="F40" s="1">
        <v>1.0308622436649961</v>
      </c>
    </row>
    <row r="41" spans="2:6">
      <c r="B41" s="1">
        <v>1.0882979136271014</v>
      </c>
      <c r="D41" s="1">
        <v>0.6582081686621486</v>
      </c>
      <c r="F41" s="1">
        <v>0.92643384431157694</v>
      </c>
    </row>
    <row r="42" spans="2:6">
      <c r="B42" s="1">
        <v>0.83233164840779517</v>
      </c>
      <c r="D42" s="1">
        <v>0.53215220490602422</v>
      </c>
      <c r="F42" s="1">
        <v>1.0836706956696476</v>
      </c>
    </row>
    <row r="43" spans="2:6">
      <c r="B43" s="1">
        <v>0.62642548107356566</v>
      </c>
      <c r="D43" s="1">
        <v>1.1677395372811685</v>
      </c>
      <c r="F43" s="1">
        <v>0.94072709717145431</v>
      </c>
    </row>
    <row r="44" spans="2:6">
      <c r="B44" s="1">
        <v>1.2023611508936702</v>
      </c>
      <c r="D44" s="1">
        <v>0.89740655532401792</v>
      </c>
      <c r="F44" s="1">
        <v>1.6205638365908011</v>
      </c>
    </row>
    <row r="45" spans="2:6">
      <c r="B45" s="1">
        <v>0.84932293766261258</v>
      </c>
      <c r="D45" s="1">
        <v>1.0728332641377161</v>
      </c>
      <c r="F45" s="1">
        <v>1.2164299867016743</v>
      </c>
    </row>
    <row r="46" spans="2:6">
      <c r="B46" s="1">
        <v>0.91338746466816001</v>
      </c>
      <c r="D46" s="1">
        <v>0.80288470959677849</v>
      </c>
      <c r="F46" s="1">
        <v>1.5670469110232861</v>
      </c>
    </row>
    <row r="47" spans="2:6">
      <c r="B47" s="1">
        <v>0.73777357391881848</v>
      </c>
      <c r="D47" s="1">
        <v>1.0098394983124057</v>
      </c>
      <c r="F47" s="1">
        <v>0.8833387258705061</v>
      </c>
    </row>
    <row r="48" spans="2:6">
      <c r="B48" s="1">
        <v>0.90733424239454441</v>
      </c>
      <c r="D48" s="1">
        <v>0.70331901515210604</v>
      </c>
      <c r="F48" s="1">
        <v>1.3589237447416289</v>
      </c>
    </row>
    <row r="49" spans="2:6">
      <c r="B49" s="1">
        <v>0.98554207544055639</v>
      </c>
      <c r="D49" s="1">
        <v>0.63246763344776136</v>
      </c>
      <c r="F49" s="1">
        <v>1.5589065095318018</v>
      </c>
    </row>
    <row r="50" spans="2:6">
      <c r="B50" s="1">
        <v>0.69389349897343866</v>
      </c>
      <c r="D50" s="1">
        <v>0.99675890261623712</v>
      </c>
      <c r="F50" s="1">
        <v>1.2165688636216676</v>
      </c>
    </row>
    <row r="51" spans="2:6">
      <c r="B51" s="1">
        <v>0.69964783396272101</v>
      </c>
      <c r="D51" s="1">
        <v>1.2128715172154723</v>
      </c>
      <c r="F51" s="1">
        <v>1.3778955396380881</v>
      </c>
    </row>
    <row r="52" spans="2:6">
      <c r="B52" s="1">
        <v>0.71987857832955304</v>
      </c>
      <c r="D52" s="1">
        <v>0.53683074694260591</v>
      </c>
      <c r="F52" s="1">
        <v>1.2976095845646418</v>
      </c>
    </row>
    <row r="53" spans="2:6">
      <c r="B53" s="1">
        <v>0.87139229168761489</v>
      </c>
      <c r="D53" s="1">
        <v>0.80604164364039155</v>
      </c>
      <c r="F53" s="1">
        <v>1.3272245845759403</v>
      </c>
    </row>
    <row r="54" spans="2:6">
      <c r="B54" s="1">
        <v>0.60298144681152921</v>
      </c>
      <c r="D54" s="1">
        <v>1.059383336342725</v>
      </c>
      <c r="F54" s="1">
        <v>1.4316076979771879</v>
      </c>
    </row>
    <row r="55" spans="2:6">
      <c r="B55" s="1">
        <v>0.56607943391855997</v>
      </c>
      <c r="D55" s="1">
        <v>0.87344726756171698</v>
      </c>
      <c r="F55" s="1">
        <v>0.94989901201796001</v>
      </c>
    </row>
    <row r="56" spans="2:6">
      <c r="B56" s="1">
        <v>1.2154568419072294</v>
      </c>
      <c r="D56" s="1">
        <v>0.62768744960741663</v>
      </c>
      <c r="F56" s="1">
        <v>1.3613480527145532</v>
      </c>
    </row>
    <row r="57" spans="2:6">
      <c r="B57" s="1">
        <v>1.5783905388650472</v>
      </c>
      <c r="D57" s="1">
        <v>1.2998306089300398</v>
      </c>
      <c r="F57" s="1">
        <v>0.95842283457116451</v>
      </c>
    </row>
    <row r="58" spans="2:6">
      <c r="B58" s="1">
        <v>1.0180905987980875</v>
      </c>
      <c r="D58" s="1">
        <v>1.1319586032930717</v>
      </c>
      <c r="F58" s="1">
        <v>0.79504118268064217</v>
      </c>
    </row>
    <row r="59" spans="2:6">
      <c r="B59" s="1">
        <v>0.80112761465251714</v>
      </c>
      <c r="D59" s="1">
        <v>0.72887438113983571</v>
      </c>
      <c r="F59" s="1">
        <v>1.0847525267493043</v>
      </c>
    </row>
    <row r="60" spans="2:6">
      <c r="B60" s="1">
        <v>1.1093870783762099</v>
      </c>
      <c r="D60" s="1">
        <v>0.4137324590405389</v>
      </c>
      <c r="F60" s="1">
        <v>1.5472478927338242</v>
      </c>
    </row>
    <row r="61" spans="2:6">
      <c r="B61" s="1">
        <v>1.5788917034024141</v>
      </c>
      <c r="D61" s="1">
        <v>1.7008497916642467</v>
      </c>
      <c r="F61" s="1">
        <v>1.3077948983853007</v>
      </c>
    </row>
    <row r="62" spans="2:6">
      <c r="B62" s="1">
        <v>0.8243381746722459</v>
      </c>
      <c r="D62" s="1">
        <v>1.3062159281862482</v>
      </c>
      <c r="F62" s="1">
        <v>1.4128683709685432</v>
      </c>
    </row>
    <row r="63" spans="2:6">
      <c r="B63" s="1">
        <v>0.4511457000158019</v>
      </c>
      <c r="D63" s="1">
        <v>1.2521877745364391</v>
      </c>
      <c r="F63" s="1">
        <v>1.4764981528332426</v>
      </c>
    </row>
    <row r="64" spans="2:6">
      <c r="B64" s="1">
        <v>0.95162792903642579</v>
      </c>
      <c r="D64" s="1">
        <v>1.1158327789019802</v>
      </c>
      <c r="F64" s="1">
        <v>1.0240975287650385</v>
      </c>
    </row>
    <row r="65" spans="2:6">
      <c r="B65" s="1">
        <v>0.71229267816354891</v>
      </c>
      <c r="D65" s="1">
        <v>1.0321745299234824</v>
      </c>
      <c r="F65" s="1">
        <v>1.0902240761261373</v>
      </c>
    </row>
    <row r="66" spans="2:6">
      <c r="B66" s="1">
        <v>1.2859721012110108</v>
      </c>
      <c r="D66" s="1">
        <v>1.3145113082696083</v>
      </c>
      <c r="F66" s="1">
        <v>1.2313089378763054</v>
      </c>
    </row>
    <row r="67" spans="2:6">
      <c r="B67" s="1">
        <v>1.5122156864882992</v>
      </c>
      <c r="D67" s="1">
        <v>0.3981309453401462</v>
      </c>
      <c r="F67" s="1">
        <v>1.0405584692022007</v>
      </c>
    </row>
    <row r="68" spans="2:6">
      <c r="B68" s="1">
        <v>1.0649514957508572</v>
      </c>
      <c r="D68" s="1">
        <v>1.0599418630861757</v>
      </c>
      <c r="F68" s="1">
        <v>1.1130351134122625</v>
      </c>
    </row>
    <row r="69" spans="2:6">
      <c r="B69" s="1">
        <v>0.89606307207625757</v>
      </c>
      <c r="D69" s="1">
        <v>0.60018780673978234</v>
      </c>
      <c r="F69" s="1">
        <v>1.1315168136707745</v>
      </c>
    </row>
    <row r="70" spans="2:6">
      <c r="B70" s="1">
        <v>0.76237793491094286</v>
      </c>
      <c r="D70" s="1">
        <v>0.93182488532899321</v>
      </c>
      <c r="F70" s="1">
        <v>1.4044321012562042</v>
      </c>
    </row>
    <row r="71" spans="2:6">
      <c r="B71" s="1">
        <v>0.92439798917283644</v>
      </c>
      <c r="D71" s="1">
        <v>0.92411721626937204</v>
      </c>
      <c r="F71" s="1">
        <v>0.97020623932623762</v>
      </c>
    </row>
    <row r="72" spans="2:6">
      <c r="B72" s="1">
        <v>0.85167176904858399</v>
      </c>
      <c r="D72" s="1">
        <v>1.0386725608828731</v>
      </c>
      <c r="F72" s="1">
        <v>1.0479481302421276</v>
      </c>
    </row>
    <row r="73" spans="2:6">
      <c r="B73" s="1">
        <v>0.71240438351223923</v>
      </c>
      <c r="D73" s="1">
        <v>0.73857362574051832</v>
      </c>
      <c r="F73" s="1">
        <v>1.2576381904689249</v>
      </c>
    </row>
    <row r="74" spans="2:6">
      <c r="B74" s="1">
        <v>0.98846452888736946</v>
      </c>
      <c r="D74" s="1">
        <v>1.2167258549225297</v>
      </c>
      <c r="F74" s="1">
        <v>1.1552174683284504</v>
      </c>
    </row>
    <row r="75" spans="2:6">
      <c r="B75" s="1">
        <v>1.1018937628235348</v>
      </c>
      <c r="D75" s="1">
        <v>1.7848451693978007</v>
      </c>
      <c r="F75" s="1">
        <v>0.81447288158026676</v>
      </c>
    </row>
    <row r="76" spans="2:6">
      <c r="B76" s="1">
        <v>0.78655862066163873</v>
      </c>
      <c r="D76" s="1">
        <v>0.85172812490017547</v>
      </c>
      <c r="F76" s="1">
        <v>0.82790972676685315</v>
      </c>
    </row>
    <row r="77" spans="2:6">
      <c r="B77" s="1">
        <v>0.88679957897091599</v>
      </c>
      <c r="D77" s="1">
        <v>1.224878332667926</v>
      </c>
      <c r="F77" s="1">
        <v>0.5124628792562671</v>
      </c>
    </row>
    <row r="78" spans="2:6">
      <c r="B78" s="1">
        <v>1.9376933088131882</v>
      </c>
      <c r="D78" s="1">
        <v>0.49280575695027651</v>
      </c>
      <c r="F78" s="1">
        <v>0.90217164384697213</v>
      </c>
    </row>
    <row r="79" spans="2:6">
      <c r="B79" s="1">
        <v>0.77950306931328983</v>
      </c>
      <c r="D79" s="1">
        <v>1.4068674791285485</v>
      </c>
      <c r="F79" s="1">
        <v>1.0489665609887442</v>
      </c>
    </row>
    <row r="80" spans="2:6">
      <c r="B80" s="1">
        <v>0.86889552619121602</v>
      </c>
      <c r="D80" s="1">
        <v>0.78381227925104902</v>
      </c>
      <c r="F80" s="1">
        <v>1.3609616125893547</v>
      </c>
    </row>
    <row r="81" spans="2:13">
      <c r="B81" s="1">
        <v>1.0063273211328683</v>
      </c>
      <c r="D81" s="1">
        <v>1.2985585768512617</v>
      </c>
      <c r="F81" s="1">
        <v>1.4261009261931101</v>
      </c>
    </row>
    <row r="82" spans="2:13">
      <c r="B82" s="1">
        <v>1.1419436525696824</v>
      </c>
      <c r="D82" s="1">
        <v>0.70893447322139524</v>
      </c>
      <c r="F82" s="1">
        <v>1.4485355868989642</v>
      </c>
    </row>
    <row r="83" spans="2:13">
      <c r="B83" s="1">
        <v>1.017932601142733</v>
      </c>
      <c r="D83" s="1">
        <v>0.64183578742034464</v>
      </c>
      <c r="F83" s="1">
        <v>0.81841275941920388</v>
      </c>
      <c r="M83" s="1" t="s">
        <v>42</v>
      </c>
    </row>
    <row r="84" spans="2:13">
      <c r="B84" s="1">
        <v>1.6709187963422398</v>
      </c>
      <c r="D84" s="1">
        <v>1.3550281465003711</v>
      </c>
      <c r="F84" s="1">
        <v>1.0119055440859275</v>
      </c>
    </row>
    <row r="85" spans="2:13">
      <c r="B85" s="1">
        <v>0.55917483574411664</v>
      </c>
      <c r="D85" s="1">
        <v>0.62894740543228222</v>
      </c>
      <c r="F85" s="1">
        <v>1.5267021594107757</v>
      </c>
    </row>
    <row r="86" spans="2:13">
      <c r="B86" s="1">
        <v>1.639948236829269</v>
      </c>
      <c r="D86" s="1">
        <v>1.3159795794744638</v>
      </c>
      <c r="F86" s="1">
        <v>1.3536434027184101</v>
      </c>
    </row>
    <row r="87" spans="2:13">
      <c r="B87" s="1">
        <v>0.70178633725971729</v>
      </c>
      <c r="D87" s="1">
        <v>0.96281557193181821</v>
      </c>
      <c r="F87" s="1">
        <v>1.1415723077618747</v>
      </c>
    </row>
    <row r="88" spans="2:13">
      <c r="B88" s="1">
        <v>1.0465694245871229</v>
      </c>
      <c r="D88" s="1">
        <v>0.91044589048598557</v>
      </c>
      <c r="F88" s="1">
        <v>1.2385385885518922</v>
      </c>
    </row>
    <row r="89" spans="2:13">
      <c r="B89" s="1">
        <v>0.74895819775073291</v>
      </c>
      <c r="D89" s="1">
        <v>0.81618267786337151</v>
      </c>
      <c r="F89" s="1">
        <v>1.4983752931501388</v>
      </c>
    </row>
    <row r="90" spans="2:13">
      <c r="B90" s="1">
        <v>0.71170899255778042</v>
      </c>
      <c r="D90" s="1">
        <v>0.91586812849267574</v>
      </c>
      <c r="F90" s="1">
        <v>1.2190163177479243</v>
      </c>
    </row>
    <row r="91" spans="2:13">
      <c r="B91" s="1">
        <v>1.1743331719173662</v>
      </c>
      <c r="D91" s="1">
        <v>1.189978965215438</v>
      </c>
      <c r="F91" s="1">
        <v>1.1960764670867325</v>
      </c>
    </row>
    <row r="92" spans="2:13">
      <c r="B92" s="1">
        <v>0.80334763266342246</v>
      </c>
      <c r="D92" s="1">
        <v>1.5819419638698</v>
      </c>
      <c r="F92" s="1">
        <v>1.1486117574383405</v>
      </c>
    </row>
    <row r="93" spans="2:13">
      <c r="B93" s="1">
        <v>1.0744937490506783</v>
      </c>
      <c r="D93" s="1">
        <v>0.32665864291380325</v>
      </c>
      <c r="F93" s="1">
        <v>0.68131306146014381</v>
      </c>
    </row>
    <row r="94" spans="2:13">
      <c r="B94" s="1">
        <v>1.1901138167174605</v>
      </c>
      <c r="D94" s="1">
        <v>1.2080772444122299</v>
      </c>
      <c r="F94" s="1">
        <v>0.63905522995700292</v>
      </c>
    </row>
    <row r="95" spans="2:13">
      <c r="B95" s="1">
        <v>1.1048604958680266</v>
      </c>
      <c r="D95" s="1">
        <v>0.82149924864832768</v>
      </c>
      <c r="F95" s="1">
        <v>1.1497620206235011</v>
      </c>
    </row>
    <row r="96" spans="2:13">
      <c r="B96" s="1">
        <v>1.2718066553717071</v>
      </c>
      <c r="D96" s="1">
        <v>0.89070020898463709</v>
      </c>
      <c r="F96" s="1">
        <v>1.0517752963778815</v>
      </c>
    </row>
    <row r="97" spans="2:6">
      <c r="B97" s="1">
        <v>0.69944756941867292</v>
      </c>
      <c r="D97" s="1">
        <v>0.79577582146031622</v>
      </c>
      <c r="F97" s="1">
        <v>0.82817540435292702</v>
      </c>
    </row>
    <row r="98" spans="2:6">
      <c r="B98" s="1">
        <v>0.90848953735216886</v>
      </c>
      <c r="D98" s="1">
        <v>0.79351756197868817</v>
      </c>
      <c r="F98" s="1">
        <v>0.77716430147224524</v>
      </c>
    </row>
    <row r="99" spans="2:6">
      <c r="B99" s="1">
        <v>1.4285906472080605</v>
      </c>
      <c r="D99" s="1">
        <v>0.56765236599065672</v>
      </c>
      <c r="F99" s="1">
        <v>1.5110300890787276</v>
      </c>
    </row>
    <row r="100" spans="2:6">
      <c r="B100" s="1">
        <v>1.1628295337112649</v>
      </c>
      <c r="D100" s="1">
        <v>0.9039347769181898</v>
      </c>
      <c r="F100" s="1">
        <v>0.63370030588415815</v>
      </c>
    </row>
    <row r="101" spans="2:6">
      <c r="B101" s="1">
        <v>0.95395361426906522</v>
      </c>
      <c r="D101" s="1">
        <v>0.88046759650282136</v>
      </c>
      <c r="F101" s="1">
        <v>1.0552901571693996</v>
      </c>
    </row>
    <row r="102" spans="2:6">
      <c r="B102" s="1">
        <v>0.7254296297113092</v>
      </c>
      <c r="D102" s="1">
        <v>0.98437872964699025</v>
      </c>
      <c r="F102" s="1">
        <v>1.0696295905187754</v>
      </c>
    </row>
    <row r="103" spans="2:6">
      <c r="B103" s="1">
        <v>0.95321394371692758</v>
      </c>
      <c r="D103" s="1">
        <v>0.85290254059316128</v>
      </c>
      <c r="F103" s="1">
        <v>1.275931143351472</v>
      </c>
    </row>
    <row r="104" spans="2:6">
      <c r="B104" s="1">
        <v>0.70662187059716097</v>
      </c>
      <c r="D104" s="1">
        <v>0.91408990010406743</v>
      </c>
      <c r="F104" s="1">
        <v>0.98547710966719415</v>
      </c>
    </row>
    <row r="105" spans="2:6">
      <c r="B105" s="1">
        <v>0.89641127073073323</v>
      </c>
      <c r="D105" s="1">
        <v>0.93706094775453308</v>
      </c>
      <c r="F105" s="1">
        <v>1.5281705424327969</v>
      </c>
    </row>
    <row r="106" spans="2:6">
      <c r="B106" s="1">
        <v>0.85906847456995972</v>
      </c>
      <c r="D106" s="1">
        <v>0.74598743928826994</v>
      </c>
      <c r="F106" s="1">
        <v>1.2089414792871309</v>
      </c>
    </row>
    <row r="107" spans="2:6">
      <c r="B107" s="1">
        <v>0.51869020085712048</v>
      </c>
      <c r="D107" s="1">
        <v>0.62587601152054917</v>
      </c>
      <c r="F107" s="1">
        <v>1.5899070360452219</v>
      </c>
    </row>
    <row r="108" spans="2:6">
      <c r="B108" s="1">
        <v>1.0939073335694345</v>
      </c>
      <c r="D108" s="1">
        <v>0.71447747376720994</v>
      </c>
      <c r="F108" s="1">
        <v>1.3252011411426095</v>
      </c>
    </row>
    <row r="109" spans="2:6">
      <c r="B109" s="1">
        <v>0.82235012137190899</v>
      </c>
      <c r="D109" s="1">
        <v>0.82686714351241175</v>
      </c>
      <c r="F109" s="1">
        <v>0.77661494373639461</v>
      </c>
    </row>
    <row r="110" spans="2:6">
      <c r="B110" s="1">
        <v>1.3505591777868948</v>
      </c>
      <c r="D110" s="1">
        <v>0.80813486098521614</v>
      </c>
      <c r="F110" s="1">
        <v>1.8811001811958081</v>
      </c>
    </row>
    <row r="111" spans="2:6">
      <c r="B111" s="1">
        <v>0.80160160761858079</v>
      </c>
      <c r="D111" s="1">
        <v>0.39073524617326327</v>
      </c>
      <c r="F111" s="1">
        <v>1.3592997858704028</v>
      </c>
    </row>
    <row r="112" spans="2:6">
      <c r="B112" s="1">
        <v>0.66995660259860046</v>
      </c>
      <c r="D112" s="1">
        <v>0.88432294056437089</v>
      </c>
      <c r="F112" s="1">
        <v>1.6174498403388768</v>
      </c>
    </row>
    <row r="113" spans="2:6">
      <c r="B113" s="1">
        <v>1.1405657016805473</v>
      </c>
      <c r="D113" s="1">
        <v>0.80154122634901837</v>
      </c>
      <c r="F113" s="1">
        <v>1.1360668777837879</v>
      </c>
    </row>
    <row r="114" spans="2:6">
      <c r="B114" s="1">
        <v>0.82917572071867496</v>
      </c>
      <c r="D114" s="1">
        <v>0.87881013065333757</v>
      </c>
      <c r="F114" s="1">
        <v>1.0777094989235314</v>
      </c>
    </row>
    <row r="115" spans="2:6">
      <c r="B115" s="1">
        <v>1.2269700404810115</v>
      </c>
      <c r="D115" s="1">
        <v>0.69481833875223376</v>
      </c>
      <c r="F115" s="1">
        <v>0.90131232892736834</v>
      </c>
    </row>
    <row r="116" spans="2:6">
      <c r="B116" s="1">
        <v>1.1941880428811731</v>
      </c>
      <c r="D116" s="1">
        <v>0.72046125758082891</v>
      </c>
      <c r="F116" s="1">
        <v>1.1174113018323695</v>
      </c>
    </row>
    <row r="117" spans="2:6">
      <c r="B117" s="1">
        <v>1.0103308508934687</v>
      </c>
      <c r="D117" s="1">
        <v>1.2309617455763227</v>
      </c>
      <c r="F117" s="1">
        <v>1.3318710350859213</v>
      </c>
    </row>
    <row r="118" spans="2:6">
      <c r="B118" s="1">
        <v>0.60717643551436651</v>
      </c>
      <c r="D118" s="1">
        <v>1.0386333130576577</v>
      </c>
      <c r="F118" s="1">
        <v>1.172732844639635</v>
      </c>
    </row>
    <row r="119" spans="2:6">
      <c r="B119" s="1">
        <v>1.0686981535271949</v>
      </c>
      <c r="D119" s="1">
        <v>0.74097780662358881</v>
      </c>
      <c r="F119" s="1">
        <v>0.92615139415062453</v>
      </c>
    </row>
    <row r="120" spans="2:6">
      <c r="B120" s="1">
        <v>0.69835844226894384</v>
      </c>
      <c r="D120" s="1">
        <v>1.2520146815636939</v>
      </c>
      <c r="F120" s="1">
        <v>1.1518230346245593</v>
      </c>
    </row>
    <row r="121" spans="2:6">
      <c r="B121" s="1">
        <v>0.53600452990409575</v>
      </c>
      <c r="D121" s="1">
        <v>1.3277458762031611</v>
      </c>
      <c r="F121" s="1">
        <v>1.2355204196111067</v>
      </c>
    </row>
    <row r="122" spans="2:6">
      <c r="B122" s="1">
        <v>1.0133562040871607</v>
      </c>
      <c r="D122" s="1">
        <v>0.82109771320573877</v>
      </c>
      <c r="F122" s="1">
        <v>1.0911051953930826</v>
      </c>
    </row>
    <row r="123" spans="2:6">
      <c r="B123" s="1">
        <v>1.6828134032687567</v>
      </c>
      <c r="D123" s="1">
        <v>0.88120324163698793</v>
      </c>
      <c r="F123" s="1">
        <v>1.8378403560694316</v>
      </c>
    </row>
    <row r="124" spans="2:6">
      <c r="B124" s="1">
        <v>0.91720029025239302</v>
      </c>
      <c r="D124" s="1">
        <v>0.40154148071592066</v>
      </c>
      <c r="F124" s="1">
        <v>1.1678039439687016</v>
      </c>
    </row>
    <row r="125" spans="2:6">
      <c r="B125" s="1">
        <v>0.88191624379506883</v>
      </c>
      <c r="D125" s="1">
        <v>0.74908499841681342</v>
      </c>
      <c r="F125" s="1">
        <v>0.70592077696724376</v>
      </c>
    </row>
    <row r="126" spans="2:6">
      <c r="B126" s="1">
        <v>0.73792704297895595</v>
      </c>
      <c r="D126" s="1">
        <v>0.74827488305018663</v>
      </c>
      <c r="F126" s="1">
        <v>1.3385230382826958</v>
      </c>
    </row>
    <row r="127" spans="2:6">
      <c r="B127" s="1">
        <v>1.3968829330291839</v>
      </c>
      <c r="D127" s="1">
        <v>0.61098498409200552</v>
      </c>
      <c r="F127" s="1">
        <v>1.0305125913873641</v>
      </c>
    </row>
    <row r="128" spans="2:6">
      <c r="B128" s="1">
        <v>1.0150720384972212</v>
      </c>
      <c r="D128" s="1">
        <v>0.64352948203156568</v>
      </c>
      <c r="F128" s="1">
        <v>1.0207386529198896</v>
      </c>
    </row>
    <row r="129" spans="2:6">
      <c r="B129" s="1">
        <v>0.62775638489016694</v>
      </c>
      <c r="D129" s="1">
        <v>0.41776693420179001</v>
      </c>
      <c r="F129" s="1">
        <v>1.2735293106288847</v>
      </c>
    </row>
    <row r="130" spans="2:6">
      <c r="B130" s="1">
        <v>0.52367542942535383</v>
      </c>
      <c r="D130" s="1">
        <v>0.45956788076524319</v>
      </c>
      <c r="F130" s="1">
        <v>1.3178413352859664</v>
      </c>
    </row>
    <row r="131" spans="2:6">
      <c r="B131" s="1">
        <v>1.0431392652987408</v>
      </c>
      <c r="D131" s="1">
        <v>0.69351209062070385</v>
      </c>
      <c r="F131" s="1">
        <v>1.5130495070940877</v>
      </c>
    </row>
    <row r="132" spans="2:6">
      <c r="B132" s="1">
        <v>0.69507898456584416</v>
      </c>
      <c r="D132" s="1">
        <v>1.1997858897468403</v>
      </c>
      <c r="F132" s="1">
        <v>0.884020922399394</v>
      </c>
    </row>
    <row r="133" spans="2:6">
      <c r="B133" s="1">
        <v>0.946887747787166</v>
      </c>
      <c r="D133" s="1">
        <v>0.89224898854890899</v>
      </c>
      <c r="F133" s="1">
        <v>1.592530266756204</v>
      </c>
    </row>
    <row r="134" spans="2:6">
      <c r="B134" s="1">
        <v>1.1082931710426405</v>
      </c>
      <c r="D134" s="1">
        <v>0.51602638051493255</v>
      </c>
      <c r="F134" s="1">
        <v>1.3776579281606438</v>
      </c>
    </row>
    <row r="135" spans="2:6">
      <c r="B135" s="1">
        <v>1.007891699191777</v>
      </c>
      <c r="D135" s="1">
        <v>0.471076550743808</v>
      </c>
      <c r="F135" s="1">
        <v>1.2160066469117434</v>
      </c>
    </row>
    <row r="136" spans="2:6">
      <c r="B136" s="1">
        <v>1.0758241496900331</v>
      </c>
      <c r="D136" s="1">
        <v>1.3683653625921794</v>
      </c>
      <c r="F136" s="1">
        <v>1.2464421612860934</v>
      </c>
    </row>
    <row r="137" spans="2:6">
      <c r="B137" s="1">
        <v>1.0945403305453452</v>
      </c>
      <c r="D137" s="1">
        <v>0.64367439707851504</v>
      </c>
      <c r="F137" s="1">
        <v>1.1954954650929448</v>
      </c>
    </row>
    <row r="138" spans="2:6">
      <c r="B138" s="1">
        <v>1.2549492112644194</v>
      </c>
      <c r="D138" s="1">
        <v>0.94525166697065222</v>
      </c>
      <c r="F138" s="1">
        <v>0.96713014909353845</v>
      </c>
    </row>
    <row r="139" spans="2:6">
      <c r="B139" s="1">
        <v>1.7138136502392622</v>
      </c>
      <c r="D139" s="1">
        <v>0.87270155888262313</v>
      </c>
      <c r="F139" s="1">
        <v>1.3367607997488051</v>
      </c>
    </row>
    <row r="140" spans="2:6">
      <c r="B140" s="1">
        <v>1.156838705416197</v>
      </c>
      <c r="D140" s="1">
        <v>0.36055769400054333</v>
      </c>
      <c r="F140" s="1">
        <v>1.4619177534914474</v>
      </c>
    </row>
    <row r="141" spans="2:6">
      <c r="B141" s="1">
        <v>0.94261401184527471</v>
      </c>
      <c r="D141" s="1">
        <v>1.062016966050132</v>
      </c>
      <c r="F141" s="1">
        <v>1.158968151522759</v>
      </c>
    </row>
    <row r="142" spans="2:6">
      <c r="B142" s="1">
        <v>1.2265941670779865</v>
      </c>
      <c r="D142" s="1">
        <v>0.63811126944284635</v>
      </c>
      <c r="F142" s="1">
        <v>1.1303843294149849</v>
      </c>
    </row>
    <row r="143" spans="2:6">
      <c r="B143" s="1">
        <v>1.308128001722386</v>
      </c>
      <c r="D143" s="1">
        <v>1.0471671991557892</v>
      </c>
      <c r="F143" s="1">
        <v>1.1482236400556542</v>
      </c>
    </row>
    <row r="144" spans="2:6">
      <c r="B144" s="1">
        <v>1.1271824448706977</v>
      </c>
      <c r="D144" s="1">
        <v>0.69491796784701143</v>
      </c>
      <c r="F144" s="1">
        <v>1.1111176726521634</v>
      </c>
    </row>
    <row r="145" spans="2:6">
      <c r="B145" s="1">
        <v>1.0076386010368619</v>
      </c>
      <c r="D145" s="1">
        <v>0.43580583848351223</v>
      </c>
      <c r="F145" s="1">
        <v>0.84034793284517906</v>
      </c>
    </row>
    <row r="146" spans="2:6">
      <c r="B146" s="1">
        <v>1.0652161669824385</v>
      </c>
      <c r="D146" s="1">
        <v>0.97594950441610007</v>
      </c>
      <c r="F146" s="1">
        <v>0.83366406175613561</v>
      </c>
    </row>
    <row r="147" spans="2:6">
      <c r="B147" s="1">
        <v>1.2915020191484206</v>
      </c>
      <c r="D147" s="1">
        <v>0.68578127540775013</v>
      </c>
      <c r="F147" s="1">
        <v>0.75824617881539724</v>
      </c>
    </row>
    <row r="148" spans="2:6">
      <c r="B148" s="1">
        <v>1.3789240339296316</v>
      </c>
      <c r="D148" s="1">
        <v>0.66383369027636496</v>
      </c>
      <c r="F148" s="1">
        <v>0.95778614762878023</v>
      </c>
    </row>
    <row r="149" spans="2:6">
      <c r="B149" s="1">
        <v>0.96670412569162689</v>
      </c>
      <c r="D149" s="1">
        <v>1.5700287393851684</v>
      </c>
      <c r="F149" s="1">
        <v>1.1212734667410362</v>
      </c>
    </row>
    <row r="150" spans="2:6">
      <c r="B150" s="1">
        <v>1.4756628786042982</v>
      </c>
      <c r="D150" s="1">
        <v>1.064768339233185</v>
      </c>
      <c r="F150" s="1">
        <v>1.2793080217603237</v>
      </c>
    </row>
    <row r="151" spans="2:6">
      <c r="B151" s="1">
        <v>1.4192899189864885</v>
      </c>
      <c r="D151" s="1">
        <v>1.1964105767783104</v>
      </c>
      <c r="F151" s="1">
        <v>0.77455415336966837</v>
      </c>
    </row>
    <row r="152" spans="2:6">
      <c r="B152" s="1">
        <v>1.3721623380931522</v>
      </c>
      <c r="D152" s="1">
        <v>1.0150483891666429</v>
      </c>
      <c r="F152" s="1">
        <v>1.1220785503352</v>
      </c>
    </row>
    <row r="153" spans="2:6">
      <c r="B153" s="1">
        <v>1.4925323989654982</v>
      </c>
      <c r="D153" s="1">
        <v>1.0563693046370761</v>
      </c>
      <c r="F153" s="1">
        <v>1.3039653840890637</v>
      </c>
    </row>
    <row r="154" spans="2:6">
      <c r="B154" s="1">
        <v>1.2320385448835163</v>
      </c>
      <c r="D154" s="1">
        <v>0.87958200454924151</v>
      </c>
      <c r="F154" s="1">
        <v>1.399169873613854</v>
      </c>
    </row>
    <row r="155" spans="2:6">
      <c r="B155" s="1">
        <v>0.68856485193456995</v>
      </c>
      <c r="D155" s="1">
        <v>0.82773864650309326</v>
      </c>
      <c r="F155" s="1">
        <v>1.1075786593528205</v>
      </c>
    </row>
    <row r="156" spans="2:6">
      <c r="B156" s="1">
        <v>1.0687706110506694</v>
      </c>
      <c r="D156" s="1">
        <v>0.753954747807009</v>
      </c>
      <c r="F156" s="1">
        <v>0.90647716381825805</v>
      </c>
    </row>
    <row r="157" spans="2:6">
      <c r="B157" s="1">
        <v>1.0596792045635801</v>
      </c>
      <c r="D157" s="1">
        <v>0.64160432588702254</v>
      </c>
      <c r="F157" s="1">
        <v>1.0834261515279204</v>
      </c>
    </row>
    <row r="158" spans="2:6">
      <c r="B158" s="1">
        <v>0.55881456083572845</v>
      </c>
      <c r="D158" s="1">
        <v>1.0629961489715329</v>
      </c>
      <c r="F158" s="1">
        <v>1.1074528650412327</v>
      </c>
    </row>
    <row r="159" spans="2:6">
      <c r="B159" s="1">
        <v>0.65361717946643227</v>
      </c>
      <c r="D159" s="1">
        <v>0.71276767748410541</v>
      </c>
      <c r="F159" s="1">
        <v>0.96486752874244208</v>
      </c>
    </row>
    <row r="160" spans="2:6">
      <c r="B160" s="1">
        <v>0.75755045240944086</v>
      </c>
      <c r="D160" s="1">
        <v>0.8938873336630313</v>
      </c>
    </row>
    <row r="161" spans="2:6">
      <c r="B161" s="1">
        <v>0.88833930134475336</v>
      </c>
      <c r="D161" s="1">
        <v>1.2301616937546231</v>
      </c>
      <c r="F161" s="1">
        <v>1.3516929632395698</v>
      </c>
    </row>
    <row r="162" spans="2:6">
      <c r="B162" s="1">
        <v>1.2024899642687363</v>
      </c>
      <c r="D162" s="1">
        <v>0.81632356749234991</v>
      </c>
      <c r="F162" s="1">
        <v>2.9302677717550227</v>
      </c>
    </row>
    <row r="163" spans="2:6">
      <c r="B163" s="1">
        <v>0.69147824819094861</v>
      </c>
      <c r="D163" s="1">
        <v>1.2658892909546062</v>
      </c>
      <c r="F163" s="1">
        <v>2.0084301700928378</v>
      </c>
    </row>
    <row r="164" spans="2:6">
      <c r="B164" s="1">
        <v>1.9190415346454095</v>
      </c>
      <c r="D164" s="1">
        <v>0.39783407076479838</v>
      </c>
      <c r="F164" s="1">
        <v>1.3181584482420849</v>
      </c>
    </row>
    <row r="165" spans="2:6">
      <c r="B165" s="1">
        <v>0.61450621846197739</v>
      </c>
      <c r="D165" s="1">
        <v>0.5900045056281088</v>
      </c>
      <c r="F165" s="1">
        <v>2.8807817276414718</v>
      </c>
    </row>
    <row r="166" spans="2:6">
      <c r="B166" s="1">
        <v>1.3003760530650856</v>
      </c>
      <c r="D166" s="1">
        <v>1.2548012771539918</v>
      </c>
      <c r="F166" s="1">
        <v>2.9224956929978569</v>
      </c>
    </row>
    <row r="167" spans="2:6">
      <c r="D167" s="1">
        <v>0.60788440589998383</v>
      </c>
      <c r="F167" s="1">
        <v>1.7506023681835785</v>
      </c>
    </row>
    <row r="168" spans="2:6">
      <c r="B168" s="1">
        <v>1.1451506352638592</v>
      </c>
      <c r="D168" s="1">
        <v>1.1837123957893692</v>
      </c>
      <c r="F168" s="1">
        <v>1.7181436688791885</v>
      </c>
    </row>
    <row r="169" spans="2:6">
      <c r="B169" s="1">
        <v>0.86891673024645877</v>
      </c>
      <c r="D169" s="1">
        <v>1.0734139306800066</v>
      </c>
      <c r="F169" s="1">
        <v>1.4097446479608249</v>
      </c>
    </row>
    <row r="170" spans="2:6">
      <c r="B170" s="1">
        <v>0.19123323421996222</v>
      </c>
      <c r="D170" s="1">
        <v>1.4683959928124812</v>
      </c>
      <c r="F170" s="1">
        <v>0.44421755033916072</v>
      </c>
    </row>
    <row r="171" spans="2:6">
      <c r="B171" s="1">
        <v>1.0381739659869447</v>
      </c>
      <c r="D171" s="1">
        <v>1.2197720899719453</v>
      </c>
      <c r="F171" s="1">
        <v>2.5891529197594689</v>
      </c>
    </row>
    <row r="172" spans="2:6">
      <c r="B172" s="1">
        <v>2.8104423952717505</v>
      </c>
      <c r="D172" s="1">
        <v>1.3251162719137246</v>
      </c>
      <c r="F172" s="1">
        <v>1.6944973975736379</v>
      </c>
    </row>
    <row r="173" spans="2:6">
      <c r="B173" s="1">
        <v>1.249362891688371</v>
      </c>
      <c r="D173" s="1">
        <v>0.73748877559738335</v>
      </c>
      <c r="F173" s="1">
        <v>1.2760065707285744</v>
      </c>
    </row>
    <row r="174" spans="2:6">
      <c r="B174" s="1">
        <v>0.98450140283694088</v>
      </c>
      <c r="D174" s="1">
        <v>1.241844463060426</v>
      </c>
      <c r="F174" s="1">
        <v>0.43508976647643866</v>
      </c>
    </row>
    <row r="175" spans="2:6">
      <c r="B175" s="1">
        <v>6.8881070108806106E-2</v>
      </c>
      <c r="D175" s="1">
        <v>0.93441524179321389</v>
      </c>
      <c r="F175" s="1">
        <v>0.46317072346046606</v>
      </c>
    </row>
    <row r="176" spans="2:6">
      <c r="B176" s="1">
        <v>0.82359011274119176</v>
      </c>
      <c r="D176" s="1">
        <v>1.4395267014802768</v>
      </c>
      <c r="F176" s="1">
        <v>0.9166816662868994</v>
      </c>
    </row>
    <row r="177" spans="2:6">
      <c r="B177" s="1">
        <v>0.26893096859819432</v>
      </c>
      <c r="D177" s="1">
        <v>0.93009496195603469</v>
      </c>
      <c r="F177" s="1">
        <v>2.7086911165041534</v>
      </c>
    </row>
    <row r="178" spans="2:6">
      <c r="B178" s="1">
        <v>1.114078083102495</v>
      </c>
      <c r="F178" s="1">
        <v>0.33089100700705093</v>
      </c>
    </row>
    <row r="179" spans="2:6">
      <c r="B179" s="1">
        <v>1.072697600907385</v>
      </c>
      <c r="D179" s="1">
        <v>0.38086402520219248</v>
      </c>
      <c r="F179" s="1">
        <v>3.4911130531691561</v>
      </c>
    </row>
    <row r="180" spans="2:6">
      <c r="B180" s="1">
        <v>1.2891060060428918</v>
      </c>
      <c r="D180" s="1">
        <v>0.98637570627660476</v>
      </c>
      <c r="F180" s="1">
        <v>1.3612551126142749</v>
      </c>
    </row>
    <row r="181" spans="2:6">
      <c r="B181" s="1">
        <v>1.6132220834262625</v>
      </c>
      <c r="D181" s="1">
        <v>0.20372235101608183</v>
      </c>
      <c r="F181" s="1">
        <v>0.18028946952657929</v>
      </c>
    </row>
    <row r="182" spans="2:6">
      <c r="B182" s="1">
        <v>0.27333851258954245</v>
      </c>
      <c r="D182" s="1">
        <v>0.58262316035525719</v>
      </c>
      <c r="F182" s="1">
        <v>1.0937902877106442</v>
      </c>
    </row>
    <row r="183" spans="2:6">
      <c r="B183" s="1">
        <v>2.2478893057037896</v>
      </c>
      <c r="D183" s="1">
        <v>0.39819515001956385</v>
      </c>
      <c r="F183" s="1">
        <v>1.6888242431151339</v>
      </c>
    </row>
    <row r="184" spans="2:6">
      <c r="B184" s="1">
        <v>0.87286434332542473</v>
      </c>
      <c r="D184" s="1">
        <v>1.6538897884657371</v>
      </c>
      <c r="F184" s="1">
        <v>1.4506709625419087</v>
      </c>
    </row>
    <row r="185" spans="2:6">
      <c r="B185" s="1">
        <v>1.3148029278660034</v>
      </c>
      <c r="D185" s="1">
        <v>0.56977642350731217</v>
      </c>
      <c r="F185" s="1">
        <v>1.7122330862320068</v>
      </c>
    </row>
    <row r="186" spans="2:6">
      <c r="B186" s="1">
        <v>0.67057897469940531</v>
      </c>
      <c r="D186" s="1">
        <v>1.1063710261729343</v>
      </c>
      <c r="F186" s="1">
        <v>1.0791451062219075</v>
      </c>
    </row>
    <row r="187" spans="2:6">
      <c r="B187" s="1">
        <v>0.43361352469501196</v>
      </c>
      <c r="D187" s="1">
        <v>0.87766856972412144</v>
      </c>
      <c r="F187" s="1">
        <v>0.77612319341060565</v>
      </c>
    </row>
    <row r="188" spans="2:6">
      <c r="B188" s="1">
        <v>0.1705362939038054</v>
      </c>
      <c r="D188" s="1">
        <v>1.1997463113300075</v>
      </c>
      <c r="F188" s="1">
        <v>1.9515828669510777</v>
      </c>
    </row>
    <row r="189" spans="2:6">
      <c r="B189" s="1">
        <v>1.8842453756224373</v>
      </c>
      <c r="D189" s="1">
        <v>2.4471033781546963</v>
      </c>
      <c r="F189" s="1">
        <v>0.25517909835461661</v>
      </c>
    </row>
    <row r="190" spans="2:6">
      <c r="B190" s="1">
        <v>1.1802456741238552</v>
      </c>
      <c r="D190" s="1">
        <v>0.90460287663013328</v>
      </c>
      <c r="F190" s="1">
        <v>1.3748431968148336</v>
      </c>
    </row>
    <row r="191" spans="2:6">
      <c r="B191" s="1">
        <v>1.97604092592248</v>
      </c>
      <c r="D191" s="1">
        <v>0.1277684330916615</v>
      </c>
      <c r="F191" s="1">
        <v>1.2177854351838648</v>
      </c>
    </row>
    <row r="192" spans="2:6">
      <c r="B192" s="1">
        <v>1.4436328422933105</v>
      </c>
      <c r="D192" s="1">
        <v>0.25469054798629637</v>
      </c>
      <c r="F192" s="1">
        <v>1.196541030782861</v>
      </c>
    </row>
    <row r="193" spans="2:6">
      <c r="B193" s="1">
        <v>0.80881636536605495</v>
      </c>
      <c r="D193" s="1">
        <v>0.2293620339273173</v>
      </c>
      <c r="F193" s="1">
        <v>1.547376153415704</v>
      </c>
    </row>
    <row r="194" spans="2:6">
      <c r="B194" s="1">
        <v>1.0301762811915751</v>
      </c>
      <c r="D194" s="1">
        <v>0.83363204438928262</v>
      </c>
      <c r="F194" s="1">
        <v>0.44918886313121709</v>
      </c>
    </row>
    <row r="195" spans="2:6">
      <c r="B195" s="1">
        <v>0.41279333846016819</v>
      </c>
      <c r="D195" s="1">
        <v>0.33685444451864133</v>
      </c>
      <c r="F195" s="1">
        <v>1.8141602194878981</v>
      </c>
    </row>
    <row r="196" spans="2:6">
      <c r="B196" s="1">
        <v>7.5884758344149983E-2</v>
      </c>
      <c r="D196" s="1">
        <v>0.3278137997567015</v>
      </c>
      <c r="F196" s="1">
        <v>1.6584851568727341</v>
      </c>
    </row>
    <row r="197" spans="2:6">
      <c r="B197" s="1">
        <v>7.7108449436084997E-2</v>
      </c>
      <c r="D197" s="1">
        <v>0.70007918084778475</v>
      </c>
      <c r="F197" s="1">
        <v>2.4695068458917127</v>
      </c>
    </row>
    <row r="198" spans="2:6">
      <c r="B198" s="1">
        <v>1.5398444583848345</v>
      </c>
      <c r="D198" s="1">
        <v>1.2842086802092159</v>
      </c>
      <c r="F198" s="1">
        <v>1.2243605212055815</v>
      </c>
    </row>
    <row r="199" spans="2:6">
      <c r="B199" s="1">
        <v>0.39256691973285945</v>
      </c>
      <c r="D199" s="1">
        <v>0.25044984409350651</v>
      </c>
      <c r="F199" s="1">
        <v>0.10969019762332084</v>
      </c>
    </row>
    <row r="200" spans="2:6">
      <c r="B200" s="1">
        <v>1.8797056698405867</v>
      </c>
      <c r="D200" s="1">
        <v>0.84628371575441375</v>
      </c>
      <c r="F200" s="1">
        <v>1.7756707456731784</v>
      </c>
    </row>
    <row r="201" spans="2:6">
      <c r="B201" s="1">
        <v>1.3664085850415451</v>
      </c>
      <c r="D201" s="1">
        <v>0.88273780932926715</v>
      </c>
      <c r="F201" s="1">
        <v>1.8582839331824794</v>
      </c>
    </row>
    <row r="202" spans="2:6">
      <c r="B202" s="1">
        <v>1.1627296804284535</v>
      </c>
      <c r="D202" s="1">
        <v>0.12287829906619023</v>
      </c>
      <c r="F202" s="1">
        <v>0.45235626353788783</v>
      </c>
    </row>
    <row r="203" spans="2:6">
      <c r="B203" s="1">
        <v>0.89064485763767276</v>
      </c>
      <c r="D203" s="1">
        <v>1.2635233650076914</v>
      </c>
      <c r="F203" s="1">
        <v>1.8001199380317257</v>
      </c>
    </row>
    <row r="204" spans="2:6">
      <c r="B204" s="1">
        <v>0.88603914484901136</v>
      </c>
      <c r="D204" s="1">
        <v>8.9215710771908333E-2</v>
      </c>
      <c r="F204" s="1">
        <v>0.8768267340924828</v>
      </c>
    </row>
    <row r="205" spans="2:6">
      <c r="B205" s="1">
        <v>1.0364104952079707</v>
      </c>
      <c r="D205" s="1">
        <v>1.2585521507335555</v>
      </c>
      <c r="F205" s="1">
        <v>1.4926750631744998</v>
      </c>
    </row>
    <row r="206" spans="2:6">
      <c r="B206" s="1">
        <v>7.0530161581948386E-2</v>
      </c>
      <c r="D206" s="1">
        <v>0.79999802629197847</v>
      </c>
      <c r="F206" s="1">
        <v>2.6212298621214831</v>
      </c>
    </row>
    <row r="207" spans="2:6">
      <c r="B207" s="1">
        <v>0.14325205134377586</v>
      </c>
      <c r="D207" s="1">
        <v>0.37121306192205461</v>
      </c>
      <c r="F207" s="1">
        <v>1.5136470655250083</v>
      </c>
    </row>
    <row r="208" spans="2:6">
      <c r="B208" s="1">
        <v>0.54361794522612827</v>
      </c>
      <c r="F208" s="1">
        <v>0.61057170925398074</v>
      </c>
    </row>
    <row r="209" spans="2:6">
      <c r="B209" s="1">
        <v>0.26407841915943697</v>
      </c>
      <c r="F209" s="1">
        <v>2.6596725399239114</v>
      </c>
    </row>
    <row r="210" spans="2:6">
      <c r="B210" s="1">
        <v>1.2756519062143672</v>
      </c>
      <c r="F210" s="1">
        <v>0.85920877434924625</v>
      </c>
    </row>
    <row r="211" spans="2:6">
      <c r="B211" s="1">
        <v>1.0366449678590297</v>
      </c>
      <c r="F211" s="1">
        <v>0.21131532419357285</v>
      </c>
    </row>
    <row r="212" spans="2:6">
      <c r="B212" s="1">
        <v>1.5865720007212192</v>
      </c>
      <c r="F212" s="1">
        <v>0.25169451950253213</v>
      </c>
    </row>
    <row r="213" spans="2:6">
      <c r="B213" s="1">
        <v>0.95836410590868881</v>
      </c>
      <c r="F213" s="1">
        <v>2.5542578722783174</v>
      </c>
    </row>
    <row r="214" spans="2:6">
      <c r="B214" s="1">
        <v>0.33511969171352601</v>
      </c>
      <c r="F214" s="1">
        <v>0.90424476398870479</v>
      </c>
    </row>
    <row r="215" spans="2:6">
      <c r="B215" s="1">
        <v>0.77128891904612207</v>
      </c>
      <c r="F215" s="1">
        <v>0.37467207537374003</v>
      </c>
    </row>
    <row r="216" spans="2:6">
      <c r="B216" s="1">
        <v>1.746372008672453</v>
      </c>
      <c r="F216" s="1">
        <v>3.7676173898786396</v>
      </c>
    </row>
    <row r="217" spans="2:6">
      <c r="B217" s="1">
        <v>0.21743215410755778</v>
      </c>
      <c r="F217" s="1">
        <v>0.16664286568117664</v>
      </c>
    </row>
    <row r="218" spans="2:6">
      <c r="B218" s="1">
        <v>0.38179900952777085</v>
      </c>
      <c r="F218" s="1">
        <v>1.9694175661196629</v>
      </c>
    </row>
    <row r="219" spans="2:6">
      <c r="B219" s="1">
        <v>0.57646283477932159</v>
      </c>
      <c r="F219" s="1">
        <v>1.7079455863269257</v>
      </c>
    </row>
    <row r="220" spans="2:6">
      <c r="B220" s="1">
        <v>0.11950046438109002</v>
      </c>
      <c r="F220" s="1">
        <v>0.81477522179433681</v>
      </c>
    </row>
    <row r="221" spans="2:6">
      <c r="B221" s="1">
        <v>0.64732973061392551</v>
      </c>
      <c r="F221" s="1">
        <v>0.21632274380353395</v>
      </c>
    </row>
    <row r="222" spans="2:6">
      <c r="B222" s="1">
        <v>1.0305747861804551</v>
      </c>
      <c r="F222" s="1">
        <v>1.5427216742563392</v>
      </c>
    </row>
    <row r="223" spans="2:6">
      <c r="B223" s="1">
        <v>1.2525859054612276</v>
      </c>
      <c r="F223" s="1">
        <v>0.19101078075521791</v>
      </c>
    </row>
    <row r="224" spans="2:6">
      <c r="B224" s="1">
        <v>0.92152185172661982</v>
      </c>
      <c r="F224" s="1">
        <v>1.4929336727161091</v>
      </c>
    </row>
    <row r="225" spans="2:6">
      <c r="B225" s="1">
        <v>6.1981071984907501E-2</v>
      </c>
      <c r="F225" s="1">
        <v>2.0262495989837279</v>
      </c>
    </row>
    <row r="226" spans="2:6">
      <c r="B226" s="1">
        <v>1.5238771664014701</v>
      </c>
      <c r="F226" s="1">
        <v>0.75046863429335775</v>
      </c>
    </row>
    <row r="227" spans="2:6">
      <c r="B227" s="1">
        <v>0.93080322502757773</v>
      </c>
      <c r="F227" s="1">
        <v>1.791292732344794</v>
      </c>
    </row>
    <row r="228" spans="2:6">
      <c r="B228" s="1">
        <v>1.2490082271741638</v>
      </c>
      <c r="F228" s="1">
        <v>1.425064184616158</v>
      </c>
    </row>
    <row r="229" spans="2:6">
      <c r="B229" s="1">
        <v>1.3556676687467042</v>
      </c>
      <c r="F229" s="1">
        <v>0.93888169451785009</v>
      </c>
    </row>
    <row r="230" spans="2:6">
      <c r="B230" s="1">
        <v>1.1583131220473692</v>
      </c>
      <c r="F230" s="1">
        <v>1.8207052575438281</v>
      </c>
    </row>
    <row r="231" spans="2:6">
      <c r="B231" s="1">
        <v>0.18992388179605416</v>
      </c>
      <c r="F231" s="1">
        <v>1.7656711767309514</v>
      </c>
    </row>
    <row r="232" spans="2:6">
      <c r="B232" s="1">
        <v>1.0924883733897426</v>
      </c>
      <c r="F232" s="1">
        <v>0.93635914316055224</v>
      </c>
    </row>
    <row r="233" spans="2:6">
      <c r="B233" s="1">
        <v>0.98996569930374512</v>
      </c>
      <c r="F233" s="1">
        <v>0.94834335561352978</v>
      </c>
    </row>
    <row r="234" spans="2:6">
      <c r="B234" s="1">
        <v>0.95405542465067594</v>
      </c>
      <c r="F234" s="1">
        <v>0.57747461382401788</v>
      </c>
    </row>
    <row r="235" spans="2:6">
      <c r="B235" s="1">
        <v>0.62138946952689955</v>
      </c>
      <c r="F235" s="1">
        <v>3.58751431625786</v>
      </c>
    </row>
    <row r="236" spans="2:6">
      <c r="B236" s="1">
        <v>1.5546398797025061</v>
      </c>
      <c r="F236" s="1">
        <v>0.98864555916752994</v>
      </c>
    </row>
    <row r="237" spans="2:6">
      <c r="B237" s="1">
        <v>0.31678885629673342</v>
      </c>
      <c r="F237" s="1">
        <v>0.47212417986266331</v>
      </c>
    </row>
    <row r="238" spans="2:6">
      <c r="B238" s="1">
        <v>0.80577659492553855</v>
      </c>
      <c r="F238" s="1">
        <v>0.167060729441457</v>
      </c>
    </row>
    <row r="239" spans="2:6">
      <c r="B239" s="1">
        <v>0.95130037100073128</v>
      </c>
      <c r="F239" s="1">
        <v>0.62919701473548584</v>
      </c>
    </row>
    <row r="240" spans="2:6">
      <c r="B240" s="1">
        <v>0.96282548994365191</v>
      </c>
      <c r="F240" s="1">
        <v>1.6117428368482574</v>
      </c>
    </row>
    <row r="241" spans="2:6">
      <c r="B241" s="1">
        <v>0.89197090884912478</v>
      </c>
      <c r="F241" s="1">
        <v>0.3983093815485147</v>
      </c>
    </row>
    <row r="242" spans="2:6">
      <c r="B242" s="1">
        <v>0.36823358444895338</v>
      </c>
      <c r="F242" s="1">
        <v>2.268867711719138</v>
      </c>
    </row>
    <row r="243" spans="2:6">
      <c r="B243" s="1">
        <v>1.0307944811434222</v>
      </c>
      <c r="F243" s="1">
        <v>1.141389221054852</v>
      </c>
    </row>
    <row r="244" spans="2:6">
      <c r="B244" s="1">
        <v>0.75899486773281633</v>
      </c>
      <c r="F244" s="1">
        <v>0.51366849735975317</v>
      </c>
    </row>
    <row r="245" spans="2:6">
      <c r="B245" s="1">
        <v>0.86672519910242085</v>
      </c>
      <c r="F245" s="1">
        <v>0.12343300421820216</v>
      </c>
    </row>
    <row r="246" spans="2:6">
      <c r="B246" s="1">
        <v>0.86229632598126005</v>
      </c>
      <c r="F246" s="1">
        <v>1.3449976853547052</v>
      </c>
    </row>
    <row r="247" spans="2:6">
      <c r="B247" s="1">
        <v>0.96742873978429789</v>
      </c>
      <c r="F247" s="1">
        <v>1.8059191954286145</v>
      </c>
    </row>
    <row r="248" spans="2:6">
      <c r="B248" s="1">
        <v>0.8020092696412946</v>
      </c>
      <c r="F248" s="1">
        <v>0.6338800640918284</v>
      </c>
    </row>
    <row r="249" spans="2:6">
      <c r="B249" s="1">
        <v>0.76005048725218549</v>
      </c>
      <c r="F249" s="1">
        <v>1.8587381007965058</v>
      </c>
    </row>
    <row r="250" spans="2:6">
      <c r="B250" s="1">
        <v>0.34001130350780645</v>
      </c>
      <c r="F250" s="1">
        <v>0.61931468211878815</v>
      </c>
    </row>
    <row r="251" spans="2:6">
      <c r="B251" s="1">
        <v>0.83999236134406274</v>
      </c>
      <c r="F251" s="1">
        <v>1.7404161077817895</v>
      </c>
    </row>
    <row r="252" spans="2:6">
      <c r="B252" s="1">
        <v>1.4312156435792385</v>
      </c>
      <c r="F252" s="1">
        <v>6.8326364956794186E-2</v>
      </c>
    </row>
    <row r="253" spans="2:6">
      <c r="B253" s="1">
        <v>1.198837976101955</v>
      </c>
      <c r="F253" s="1">
        <v>1.114551461711041</v>
      </c>
    </row>
    <row r="254" spans="2:6">
      <c r="B254" s="1">
        <v>1.3450065519675602</v>
      </c>
      <c r="F254" s="1">
        <v>0.53333710762055064</v>
      </c>
    </row>
    <row r="255" spans="2:6">
      <c r="B255" s="1">
        <v>0.24648119743848965</v>
      </c>
      <c r="F255" s="1">
        <v>1.3869145976275536</v>
      </c>
    </row>
    <row r="256" spans="2:6">
      <c r="B256" s="1">
        <v>0.33539928557222592</v>
      </c>
      <c r="F256" s="1">
        <v>1.7201519566908858</v>
      </c>
    </row>
    <row r="257" spans="2:6">
      <c r="B257" s="1">
        <v>0.78704291973135909</v>
      </c>
      <c r="F257" s="1">
        <v>1.6284741353059757</v>
      </c>
    </row>
    <row r="258" spans="2:6">
      <c r="B258" s="1">
        <v>1.2458783128362865</v>
      </c>
      <c r="F258" s="1">
        <v>0.54681238880200722</v>
      </c>
    </row>
    <row r="259" spans="2:6">
      <c r="B259" s="1">
        <v>0.92112827263377062</v>
      </c>
      <c r="F259" s="1">
        <v>0.80370968895107608</v>
      </c>
    </row>
    <row r="260" spans="2:6">
      <c r="B260" s="1">
        <v>0.84623987527974109</v>
      </c>
      <c r="F260" s="1">
        <v>1.232487264476954</v>
      </c>
    </row>
    <row r="261" spans="2:6">
      <c r="B261" s="1">
        <v>0.99281877828469989</v>
      </c>
      <c r="F261" s="1">
        <v>2.0682689698940142</v>
      </c>
    </row>
    <row r="262" spans="2:6">
      <c r="B262" s="1">
        <v>0.85730836366062002</v>
      </c>
      <c r="F262" s="1">
        <v>0.76858607989410233</v>
      </c>
    </row>
    <row r="263" spans="2:6">
      <c r="B263" s="1">
        <v>1.2616835428402422</v>
      </c>
      <c r="F263" s="1">
        <v>0.14667200243993819</v>
      </c>
    </row>
    <row r="264" spans="2:6">
      <c r="B264" s="1">
        <v>0.80115856739680069</v>
      </c>
      <c r="F264" s="1">
        <v>0.63607898407991226</v>
      </c>
    </row>
    <row r="265" spans="2:6">
      <c r="B265" s="1">
        <v>1.1240219894195758</v>
      </c>
      <c r="F265" s="1">
        <v>0.67137302913954666</v>
      </c>
    </row>
    <row r="266" spans="2:6">
      <c r="B266" s="1">
        <v>1.2150747145981959</v>
      </c>
      <c r="F266" s="1">
        <v>0.8888380389736289</v>
      </c>
    </row>
    <row r="267" spans="2:6">
      <c r="B267" s="1">
        <v>1.2061199282040704</v>
      </c>
      <c r="F267" s="1">
        <v>1.6335758858249241</v>
      </c>
    </row>
    <row r="268" spans="2:6">
      <c r="B268" s="1">
        <v>1.0065960168928354</v>
      </c>
      <c r="F268" s="1">
        <v>1.6708540818057058</v>
      </c>
    </row>
    <row r="269" spans="2:6">
      <c r="B269" s="1">
        <v>0.85944176923149629</v>
      </c>
      <c r="F269" s="1">
        <v>1.1038740894749959</v>
      </c>
    </row>
    <row r="270" spans="2:6">
      <c r="B270" s="1">
        <v>1.1904196197855677</v>
      </c>
      <c r="F270" s="1">
        <v>1.0839828287136126</v>
      </c>
    </row>
    <row r="271" spans="2:6">
      <c r="B271" s="1">
        <v>1.2516357001169147</v>
      </c>
      <c r="F271" s="1">
        <v>1.4508586391806768</v>
      </c>
    </row>
    <row r="272" spans="2:6">
      <c r="B272" s="1">
        <v>1.0791963355406264</v>
      </c>
      <c r="F272" s="1">
        <v>1.6798886677155278</v>
      </c>
    </row>
    <row r="273" spans="2:6">
      <c r="B273" s="1">
        <v>1.0868211300064754</v>
      </c>
      <c r="F273" s="1">
        <v>1.0801194484567709</v>
      </c>
    </row>
    <row r="274" spans="2:6">
      <c r="B274" s="1">
        <v>1.0373306525864967</v>
      </c>
      <c r="F274" s="1">
        <v>0.94890244481300889</v>
      </c>
    </row>
    <row r="275" spans="2:6">
      <c r="B275" s="1">
        <v>0.92729746482256148</v>
      </c>
      <c r="F275" s="1">
        <v>0.66212465934199416</v>
      </c>
    </row>
    <row r="276" spans="2:6">
      <c r="B276" s="1">
        <v>0.38122928039286547</v>
      </c>
      <c r="F276" s="1">
        <v>1.2132994216687483</v>
      </c>
    </row>
    <row r="277" spans="2:6">
      <c r="B277" s="1">
        <v>0.73107636679987986</v>
      </c>
      <c r="F277" s="1">
        <v>1.8936242816648023</v>
      </c>
    </row>
    <row r="278" spans="2:6">
      <c r="B278" s="1">
        <v>1.1286685871452917</v>
      </c>
      <c r="F278" s="1">
        <v>0.47009323292922472</v>
      </c>
    </row>
    <row r="279" spans="2:6">
      <c r="B279" s="1">
        <v>0.71562580131013109</v>
      </c>
      <c r="F279" s="1">
        <v>0.28769168696158204</v>
      </c>
    </row>
    <row r="280" spans="2:6">
      <c r="B280" s="1">
        <v>1.2544079944029665</v>
      </c>
      <c r="F280" s="1">
        <v>0.56386978157695522</v>
      </c>
    </row>
    <row r="281" spans="2:6">
      <c r="B281" s="1">
        <v>0.9322194201363907</v>
      </c>
      <c r="F281" s="1">
        <v>1.4127164410361182</v>
      </c>
    </row>
    <row r="282" spans="2:6">
      <c r="B282" s="1">
        <v>2.0246053348886961</v>
      </c>
      <c r="F282" s="1">
        <v>2.3969666231754956</v>
      </c>
    </row>
    <row r="283" spans="2:6">
      <c r="B283" s="1">
        <v>1.4006558771946653</v>
      </c>
      <c r="F283" s="1">
        <v>1.7434258302565191</v>
      </c>
    </row>
    <row r="284" spans="2:6">
      <c r="B284" s="1">
        <v>0.81152363782450232</v>
      </c>
      <c r="F284" s="1">
        <v>1.4775914769390348</v>
      </c>
    </row>
    <row r="285" spans="2:6">
      <c r="B285" s="1">
        <v>0.60129673961786267</v>
      </c>
      <c r="F285" s="1">
        <v>1.6981923121862312</v>
      </c>
    </row>
    <row r="286" spans="2:6">
      <c r="B286" s="1">
        <v>0.76503795698322241</v>
      </c>
      <c r="F286" s="1">
        <v>0.15159518922777512</v>
      </c>
    </row>
    <row r="287" spans="2:6">
      <c r="B287" s="1">
        <v>1.2465999566047772</v>
      </c>
      <c r="F287" s="1">
        <v>0.39391833930886933</v>
      </c>
    </row>
    <row r="288" spans="2:6">
      <c r="B288" s="1">
        <v>1.2490382751399509</v>
      </c>
      <c r="F288" s="1">
        <v>0.84437296068412326</v>
      </c>
    </row>
    <row r="289" spans="2:6">
      <c r="B289" s="1">
        <v>1.1197305487976703</v>
      </c>
      <c r="F289" s="1">
        <v>1.7388437617688046</v>
      </c>
    </row>
    <row r="290" spans="2:6">
      <c r="B290" s="1">
        <v>0.32362870923009773</v>
      </c>
      <c r="F290" s="1">
        <v>0.63740207975374574</v>
      </c>
    </row>
    <row r="291" spans="2:6">
      <c r="B291" s="1">
        <v>0.62706853506064031</v>
      </c>
      <c r="F291" s="1">
        <v>1.634554661366215</v>
      </c>
    </row>
    <row r="292" spans="2:6">
      <c r="B292" s="1">
        <v>0.57334178705429939</v>
      </c>
      <c r="F292" s="1">
        <v>6.0483845886390282E-2</v>
      </c>
    </row>
    <row r="293" spans="2:6">
      <c r="B293" s="1">
        <v>1.056250526650635</v>
      </c>
      <c r="F293" s="1">
        <v>1.3010163300554096</v>
      </c>
    </row>
    <row r="294" spans="2:6">
      <c r="B294" s="1">
        <v>2.1291875261051096</v>
      </c>
      <c r="F294" s="1">
        <v>1.5117801509293907</v>
      </c>
    </row>
    <row r="295" spans="2:6">
      <c r="B295" s="1">
        <v>0.72165411287244519</v>
      </c>
      <c r="F295" s="1">
        <v>1.5437231089193713</v>
      </c>
    </row>
    <row r="296" spans="2:6">
      <c r="B296" s="1">
        <v>2.0923905901665223</v>
      </c>
      <c r="F296" s="1">
        <v>0.27079803097069299</v>
      </c>
    </row>
    <row r="297" spans="2:6">
      <c r="B297" s="1">
        <v>0.46413880980737043</v>
      </c>
      <c r="F297" s="1">
        <v>0.94794189508703164</v>
      </c>
    </row>
    <row r="298" spans="2:6">
      <c r="B298" s="1">
        <v>1.5628444521311631</v>
      </c>
      <c r="F298" s="1">
        <v>1.5205369163030837</v>
      </c>
    </row>
    <row r="299" spans="2:6">
      <c r="B299" s="1">
        <v>2.1531372326061482</v>
      </c>
      <c r="F299" s="1">
        <v>1.1452466902364571</v>
      </c>
    </row>
    <row r="300" spans="2:6">
      <c r="B300" s="1">
        <v>0.14583164457710865</v>
      </c>
      <c r="F300" s="1">
        <v>1.2410346792693445</v>
      </c>
    </row>
    <row r="301" spans="2:6">
      <c r="B301" s="1">
        <v>0.9889342166749262</v>
      </c>
      <c r="F301" s="1">
        <v>1.2206473807776745</v>
      </c>
    </row>
    <row r="302" spans="2:6">
      <c r="B302" s="1">
        <v>1.8831331082987157</v>
      </c>
      <c r="F302" s="1">
        <v>1.7681917577298369</v>
      </c>
    </row>
    <row r="303" spans="2:6">
      <c r="B303" s="1">
        <v>2.1146536698666654</v>
      </c>
      <c r="F303" s="1">
        <v>1.7572902572243969</v>
      </c>
    </row>
    <row r="304" spans="2:6">
      <c r="B304" s="1">
        <v>1.9822175069553167</v>
      </c>
      <c r="F304" s="1">
        <v>1.7264974959575741</v>
      </c>
    </row>
    <row r="305" spans="2:6">
      <c r="B305" s="1">
        <v>0.71726760245714805</v>
      </c>
      <c r="F305" s="1">
        <v>1.4973142720561694</v>
      </c>
    </row>
    <row r="306" spans="2:6">
      <c r="B306" s="1">
        <v>1.3164082773823937</v>
      </c>
      <c r="F306" s="1">
        <v>0.83003022921166858</v>
      </c>
    </row>
    <row r="307" spans="2:6">
      <c r="B307" s="1">
        <v>0.30985132284508121</v>
      </c>
      <c r="F307" s="1">
        <v>0.82706878051803956</v>
      </c>
    </row>
    <row r="308" spans="2:6">
      <c r="B308" s="1">
        <v>0.2825956012230692</v>
      </c>
      <c r="F308" s="1">
        <v>0.64939515881957854</v>
      </c>
    </row>
    <row r="309" spans="2:6">
      <c r="B309" s="1">
        <v>1.2622761281327297</v>
      </c>
      <c r="F309" s="1">
        <v>2.3398547994168895</v>
      </c>
    </row>
    <row r="310" spans="2:6">
      <c r="B310" s="1">
        <v>0.96048371897067919</v>
      </c>
      <c r="F310" s="1">
        <v>1.8769604679827034</v>
      </c>
    </row>
    <row r="311" spans="2:6">
      <c r="B311" s="1">
        <v>1.995676532679872</v>
      </c>
      <c r="F311" s="1">
        <v>0.29434514398914641</v>
      </c>
    </row>
    <row r="312" spans="2:6">
      <c r="B312" s="1">
        <v>0.75520242037881602</v>
      </c>
      <c r="F312" s="1">
        <v>0.70338347190514727</v>
      </c>
    </row>
    <row r="313" spans="2:6">
      <c r="B313" s="1">
        <v>1.0574081122178385</v>
      </c>
      <c r="F313" s="1">
        <v>3.8724207538268298</v>
      </c>
    </row>
    <row r="314" spans="2:6">
      <c r="B314" s="1">
        <v>1.3136182498706312</v>
      </c>
      <c r="F314" s="1">
        <v>1.4850684945239641</v>
      </c>
    </row>
    <row r="315" spans="2:6">
      <c r="B315" s="1">
        <v>0.89329646747097358</v>
      </c>
      <c r="F315" s="1">
        <v>0.33373216531961142</v>
      </c>
    </row>
    <row r="316" spans="2:6">
      <c r="B316" s="1">
        <v>2.1516008456341873</v>
      </c>
      <c r="F316" s="1">
        <v>1.4256114516651637</v>
      </c>
    </row>
    <row r="317" spans="2:6">
      <c r="B317" s="1">
        <v>1.535503266213019</v>
      </c>
      <c r="F317" s="1">
        <v>0.78696607575328092</v>
      </c>
    </row>
    <row r="318" spans="2:6">
      <c r="B318" s="1">
        <v>1.0893525479766284</v>
      </c>
      <c r="F318" s="1">
        <v>0.24808068513860324</v>
      </c>
    </row>
    <row r="319" spans="2:6">
      <c r="B319" s="1">
        <v>1.3449282302206729</v>
      </c>
      <c r="F319" s="1">
        <v>1.3127389774291596</v>
      </c>
    </row>
    <row r="320" spans="2:6">
      <c r="B320" s="1">
        <v>0.41147043982217585</v>
      </c>
      <c r="F320" s="1">
        <v>0.26489015756632839</v>
      </c>
    </row>
    <row r="321" spans="2:6">
      <c r="B321" s="1">
        <v>1.1771221634508175</v>
      </c>
      <c r="F321" s="1">
        <v>1.4553791339680078</v>
      </c>
    </row>
    <row r="322" spans="2:6">
      <c r="B322" s="1">
        <v>1.2098719832106195</v>
      </c>
      <c r="F322" s="1">
        <v>0.90948394700690816</v>
      </c>
    </row>
    <row r="323" spans="2:6">
      <c r="B323" s="1">
        <v>1.469387889689584</v>
      </c>
      <c r="F323" s="1">
        <v>0.46659515712201627</v>
      </c>
    </row>
    <row r="324" spans="2:6">
      <c r="B324" s="1">
        <v>1.3333563152654611</v>
      </c>
      <c r="F324" s="1">
        <v>1.1926870097284774</v>
      </c>
    </row>
    <row r="325" spans="2:6">
      <c r="B325" s="1">
        <v>1.1382583215377684</v>
      </c>
      <c r="F325" s="1">
        <v>1.227121978520366</v>
      </c>
    </row>
    <row r="326" spans="2:6">
      <c r="B326" s="1">
        <v>1.1055424904605782</v>
      </c>
      <c r="F326" s="1">
        <v>1.382260611057792</v>
      </c>
    </row>
    <row r="327" spans="2:6">
      <c r="B327" s="1">
        <v>1.358881815906706</v>
      </c>
      <c r="F327" s="1">
        <v>1.4148557576822312</v>
      </c>
    </row>
    <row r="328" spans="2:6">
      <c r="B328" s="1">
        <v>0.41831029275554016</v>
      </c>
      <c r="F328" s="1">
        <v>1.0550027971860703</v>
      </c>
    </row>
    <row r="329" spans="2:6">
      <c r="B329" s="1">
        <v>0.94350267758420625</v>
      </c>
      <c r="F329" s="1">
        <v>1.790607047617327</v>
      </c>
    </row>
    <row r="330" spans="2:6">
      <c r="B330" s="1">
        <v>1.2117694383616273</v>
      </c>
      <c r="F330" s="1">
        <v>1.3922917057346154</v>
      </c>
    </row>
    <row r="331" spans="2:6">
      <c r="B331" s="1">
        <v>1.54938739676502</v>
      </c>
      <c r="F331" s="1">
        <v>1.280036938860855</v>
      </c>
    </row>
    <row r="332" spans="2:6">
      <c r="B332" s="1">
        <v>1.4731192559328041</v>
      </c>
      <c r="F332" s="1">
        <v>0.27790245377986378</v>
      </c>
    </row>
    <row r="333" spans="2:6">
      <c r="B333" s="1">
        <v>0.93699655410691884</v>
      </c>
      <c r="F333" s="1">
        <v>1.8135799489354871</v>
      </c>
    </row>
    <row r="334" spans="2:6">
      <c r="B334" s="1">
        <v>1.6035259496795236</v>
      </c>
      <c r="F334" s="1">
        <v>0.45444577937513086</v>
      </c>
    </row>
    <row r="335" spans="2:6">
      <c r="B335" s="1">
        <v>0.86138257226757398</v>
      </c>
      <c r="F335" s="1">
        <v>1.6440522815029186</v>
      </c>
    </row>
    <row r="336" spans="2:6">
      <c r="B336" s="1">
        <v>0.39409572082493316</v>
      </c>
      <c r="F336" s="1">
        <v>0.35082876822696341</v>
      </c>
    </row>
    <row r="337" spans="2:6">
      <c r="B337" s="1">
        <v>1.6144427204626586</v>
      </c>
      <c r="F337" s="1">
        <v>1.3529860109476164</v>
      </c>
    </row>
    <row r="338" spans="2:6">
      <c r="B338" s="1">
        <v>1.5284139166457023</v>
      </c>
    </row>
    <row r="339" spans="2:6">
      <c r="B339" s="1">
        <v>0.90311279308086057</v>
      </c>
    </row>
    <row r="340" spans="2:6">
      <c r="B340" s="1">
        <v>1.676234145450386</v>
      </c>
    </row>
    <row r="341" spans="2:6">
      <c r="B341" s="1">
        <v>1.2573359470035872</v>
      </c>
    </row>
    <row r="342" spans="2:6">
      <c r="B342" s="1">
        <v>0.86270221981418604</v>
      </c>
    </row>
    <row r="343" spans="2:6">
      <c r="B343" s="1">
        <v>9.6332152767393875E-2</v>
      </c>
    </row>
    <row r="344" spans="2:6">
      <c r="B344" s="1">
        <v>1.7784154549414588</v>
      </c>
    </row>
    <row r="345" spans="2:6">
      <c r="B345" s="1">
        <v>0.32063873959845118</v>
      </c>
    </row>
    <row r="346" spans="2:6">
      <c r="B346" s="1">
        <v>4.9446883240107382E-2</v>
      </c>
    </row>
    <row r="347" spans="2:6">
      <c r="B347" s="1">
        <v>2.6715922231388878</v>
      </c>
    </row>
    <row r="348" spans="2:6">
      <c r="B348" s="1">
        <v>0.59524921706102907</v>
      </c>
    </row>
    <row r="349" spans="2:6">
      <c r="B349" s="1">
        <v>0.54345834619473499</v>
      </c>
    </row>
    <row r="350" spans="2:6">
      <c r="B350" s="1">
        <v>1.3275191284691363</v>
      </c>
    </row>
    <row r="351" spans="2:6">
      <c r="B351" s="1">
        <v>0.92632952625253795</v>
      </c>
    </row>
    <row r="352" spans="2:6">
      <c r="B352" s="1">
        <v>0.81085322337473031</v>
      </c>
    </row>
    <row r="353" spans="2:2">
      <c r="B353" s="1">
        <v>0.52419415199805419</v>
      </c>
    </row>
    <row r="354" spans="2:2">
      <c r="B354" s="1">
        <v>1.113609137800377</v>
      </c>
    </row>
    <row r="355" spans="2:2">
      <c r="B355" s="1">
        <v>1.9974020740594103</v>
      </c>
    </row>
    <row r="356" spans="2:2">
      <c r="B356" s="1">
        <v>1.2472703710545492</v>
      </c>
    </row>
    <row r="357" spans="2:2">
      <c r="B357" s="1">
        <v>0.26991708372457091</v>
      </c>
    </row>
    <row r="358" spans="2:2">
      <c r="B358" s="1">
        <v>0.49548800028981616</v>
      </c>
    </row>
    <row r="359" spans="2:2">
      <c r="B359" s="1">
        <v>1.384838332450633</v>
      </c>
    </row>
    <row r="360" spans="2:2">
      <c r="B360" s="1">
        <v>1.4856201948793972</v>
      </c>
    </row>
    <row r="361" spans="2:2">
      <c r="B361" s="1">
        <v>0.57253935859090577</v>
      </c>
    </row>
    <row r="362" spans="2:2">
      <c r="B362" s="1">
        <v>1.2534637001338902</v>
      </c>
    </row>
    <row r="363" spans="2:2">
      <c r="B363" s="1">
        <v>0.21503895678002494</v>
      </c>
    </row>
    <row r="364" spans="2:2">
      <c r="B364" s="1">
        <v>1.0211372619753256</v>
      </c>
    </row>
    <row r="365" spans="2:2">
      <c r="B365" s="1">
        <v>0.2104780203862823</v>
      </c>
    </row>
    <row r="366" spans="2:2">
      <c r="B366" s="1">
        <v>1.2488880353110159</v>
      </c>
    </row>
    <row r="367" spans="2:2">
      <c r="B367" s="1">
        <v>1.3310894179121542</v>
      </c>
    </row>
    <row r="369" spans="1:6">
      <c r="A369" s="1" t="s">
        <v>48</v>
      </c>
      <c r="B369" s="1">
        <f t="shared" ref="B369:F369" si="0">AVERAGE(B4:B367)</f>
        <v>1</v>
      </c>
      <c r="D369" s="1">
        <f t="shared" si="0"/>
        <v>0.8902156703922085</v>
      </c>
      <c r="F369" s="1">
        <f t="shared" si="0"/>
        <v>1.1881199842593537</v>
      </c>
    </row>
    <row r="370" spans="1:6">
      <c r="A370" s="1" t="s">
        <v>5</v>
      </c>
      <c r="B370" s="1">
        <f t="shared" ref="B370:F370" si="1">_xlfn.STDEV.S(B4:B367)/SQRT(COUNT(B4:B367))</f>
        <v>2.3041433247487825E-2</v>
      </c>
      <c r="D370" s="1">
        <f t="shared" si="1"/>
        <v>2.4649137414996077E-2</v>
      </c>
      <c r="F370" s="1">
        <f t="shared" si="1"/>
        <v>3.2108327497520558E-2</v>
      </c>
    </row>
    <row r="371" spans="1:6">
      <c r="A371" s="1" t="s">
        <v>49</v>
      </c>
      <c r="B371" s="6"/>
      <c r="C371" s="6"/>
      <c r="D371" s="7">
        <f>_xlfn.T.TEST(B4:B367,D4:D366,2,3)</f>
        <v>1.2166445529872667E-3</v>
      </c>
      <c r="E371" s="7"/>
      <c r="F371" s="7">
        <f>_xlfn.T.TEST(B4:B367,F4:F366,2,3)</f>
        <v>2.4166764319837481E-6</v>
      </c>
    </row>
    <row r="372" spans="1:6">
      <c r="A372" s="1" t="s">
        <v>6</v>
      </c>
      <c r="B372" s="1">
        <f t="shared" ref="B372:F372" si="2">COUNT(B4:B367)</f>
        <v>363</v>
      </c>
      <c r="D372" s="1">
        <f t="shared" si="2"/>
        <v>203</v>
      </c>
      <c r="F372" s="1">
        <f t="shared" si="2"/>
        <v>333</v>
      </c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2"/>
  <sheetViews>
    <sheetView topLeftCell="A17" zoomScaleNormal="100" workbookViewId="0">
      <selection activeCell="J28" sqref="J28"/>
    </sheetView>
  </sheetViews>
  <sheetFormatPr defaultRowHeight="14.4"/>
  <cols>
    <col min="1" max="3" width="8.88671875" style="1"/>
    <col min="4" max="4" width="9" style="1" bestFit="1" customWidth="1"/>
    <col min="5" max="5" width="8.88671875" style="1"/>
    <col min="6" max="6" width="12.77734375" style="1" bestFit="1" customWidth="1"/>
    <col min="7" max="11" width="8.88671875" style="1"/>
    <col min="12" max="12" width="12.77734375" style="1" bestFit="1" customWidth="1"/>
    <col min="13" max="16384" width="8.88671875" style="1"/>
  </cols>
  <sheetData>
    <row r="1" spans="2:12">
      <c r="B1" s="1" t="s">
        <v>51</v>
      </c>
    </row>
    <row r="2" spans="2:12">
      <c r="B2" s="1" t="s">
        <v>52</v>
      </c>
      <c r="J2" s="1" t="s">
        <v>50</v>
      </c>
    </row>
    <row r="3" spans="2:12">
      <c r="B3" s="4" t="s">
        <v>43</v>
      </c>
      <c r="D3" s="4" t="s">
        <v>21</v>
      </c>
      <c r="F3" s="4" t="s">
        <v>44</v>
      </c>
      <c r="J3" s="1" t="s">
        <v>0</v>
      </c>
      <c r="K3" s="1" t="s">
        <v>21</v>
      </c>
      <c r="L3" s="1" t="s">
        <v>22</v>
      </c>
    </row>
    <row r="4" spans="2:12">
      <c r="B4" s="1">
        <v>1.0851580876098643</v>
      </c>
      <c r="D4" s="1">
        <v>0.78349729029483273</v>
      </c>
      <c r="F4" s="1">
        <v>0.96059756662989815</v>
      </c>
      <c r="J4" s="1">
        <v>0.58329513794500909</v>
      </c>
      <c r="K4" s="1">
        <v>1.2677887042780707</v>
      </c>
      <c r="L4" s="1">
        <v>0.44292323867854577</v>
      </c>
    </row>
    <row r="5" spans="2:12">
      <c r="B5" s="1">
        <v>0.98254213269780533</v>
      </c>
      <c r="D5" s="1">
        <v>0.77205302700380085</v>
      </c>
      <c r="F5" s="1">
        <v>1.2189559364783618</v>
      </c>
      <c r="J5" s="1">
        <v>0.60143479173176206</v>
      </c>
      <c r="K5" s="1">
        <v>1.5935990401621396</v>
      </c>
      <c r="L5" s="1">
        <v>0.21555615090270344</v>
      </c>
    </row>
    <row r="6" spans="2:12">
      <c r="B6" s="1">
        <v>1.2462533020929625</v>
      </c>
      <c r="D6" s="1">
        <v>0.78741603468942267</v>
      </c>
      <c r="F6" s="1">
        <v>0.65607167807413769</v>
      </c>
      <c r="J6" s="1">
        <v>1.1280580040275472</v>
      </c>
      <c r="K6" s="1">
        <v>1.6914065301361714</v>
      </c>
      <c r="L6" s="1">
        <v>0.3514125093295411</v>
      </c>
    </row>
    <row r="7" spans="2:12">
      <c r="B7" s="1">
        <v>0.80005685347227984</v>
      </c>
      <c r="D7" s="1">
        <v>1.1848757415829352</v>
      </c>
      <c r="F7" s="1">
        <v>0.72033546326924069</v>
      </c>
      <c r="J7" s="1">
        <v>1.2455473386027409</v>
      </c>
      <c r="K7" s="1">
        <v>1.3195248194524383</v>
      </c>
      <c r="L7" s="1">
        <v>0.4507903498012229</v>
      </c>
    </row>
    <row r="8" spans="2:12">
      <c r="B8" s="1">
        <v>1.1512846349709627</v>
      </c>
      <c r="D8" s="1">
        <v>1.307946857913699</v>
      </c>
      <c r="F8" s="1">
        <v>0.99247183247731741</v>
      </c>
      <c r="J8" s="1">
        <v>1.402767918758592</v>
      </c>
      <c r="K8" s="1">
        <v>1.6528565663837236</v>
      </c>
      <c r="L8" s="1">
        <v>0.40046671373419385</v>
      </c>
    </row>
    <row r="9" spans="2:12">
      <c r="B9" s="1">
        <v>1.1803843814819965</v>
      </c>
      <c r="D9" s="1">
        <v>1.7654788835402015</v>
      </c>
      <c r="F9" s="1">
        <v>0.50863873218399136</v>
      </c>
      <c r="J9" s="1">
        <v>1.1415694885609462</v>
      </c>
      <c r="K9" s="1">
        <v>1.2518002820172018</v>
      </c>
      <c r="L9" s="1">
        <v>0.48428165273753065</v>
      </c>
    </row>
    <row r="10" spans="2:12">
      <c r="B10" s="1">
        <v>1.1032191316904261</v>
      </c>
      <c r="D10" s="1">
        <v>0.91061998981322356</v>
      </c>
      <c r="F10" s="1">
        <v>1.4485194852270813</v>
      </c>
      <c r="J10" s="1">
        <v>0.66931598075097676</v>
      </c>
      <c r="K10" s="1">
        <v>1.769664181889637</v>
      </c>
      <c r="L10" s="1">
        <v>0.56974311856086857</v>
      </c>
    </row>
    <row r="11" spans="2:12">
      <c r="B11" s="1">
        <v>0.79180172756862743</v>
      </c>
      <c r="D11" s="1">
        <v>0.97388949676953507</v>
      </c>
      <c r="F11" s="1">
        <v>0.96580041935717875</v>
      </c>
      <c r="J11" s="1">
        <v>1.4359057961384283</v>
      </c>
      <c r="K11" s="1">
        <v>1.067465010415459</v>
      </c>
      <c r="L11" s="1">
        <v>0.36156350736597875</v>
      </c>
    </row>
    <row r="12" spans="2:12">
      <c r="B12" s="1">
        <v>0.79282519008770758</v>
      </c>
      <c r="D12" s="1">
        <v>0.6359103721673024</v>
      </c>
      <c r="F12" s="1">
        <v>0.58969857386232682</v>
      </c>
      <c r="J12" s="1">
        <v>1.1308584097668093</v>
      </c>
      <c r="K12" s="1">
        <v>1.3950740023987351</v>
      </c>
      <c r="L12" s="1">
        <v>1.1465804349683699</v>
      </c>
    </row>
    <row r="13" spans="2:12">
      <c r="B13" s="1">
        <v>0.8725576501901664</v>
      </c>
      <c r="D13" s="1">
        <v>0.69199148898222762</v>
      </c>
      <c r="F13" s="1">
        <v>1.2610678465800607</v>
      </c>
      <c r="J13" s="1">
        <v>0.74458296848556427</v>
      </c>
      <c r="K13" s="1">
        <v>1.2946632874621995</v>
      </c>
      <c r="L13" s="1">
        <v>0.47466345470182014</v>
      </c>
    </row>
    <row r="14" spans="2:12">
      <c r="B14" s="1">
        <v>0.6321737779358918</v>
      </c>
      <c r="D14" s="1">
        <v>1.2963788130200646</v>
      </c>
      <c r="F14" s="1">
        <v>1.0224591836509163</v>
      </c>
      <c r="J14" s="1">
        <v>0.74396102159519595</v>
      </c>
      <c r="K14" s="1">
        <v>1.3246565250491347</v>
      </c>
      <c r="L14" s="1">
        <v>0.6013091553121287</v>
      </c>
    </row>
    <row r="15" spans="2:12">
      <c r="B15" s="1">
        <v>0.96079883752843909</v>
      </c>
      <c r="D15" s="1">
        <v>1.1263421388692898</v>
      </c>
      <c r="F15" s="1">
        <v>0.94137820852823395</v>
      </c>
      <c r="J15" s="1">
        <v>0.8551140258082951</v>
      </c>
      <c r="K15" s="1">
        <v>1.8010250389691431</v>
      </c>
      <c r="L15" s="1">
        <v>0.36216471764285652</v>
      </c>
    </row>
    <row r="16" spans="2:12">
      <c r="B16" s="1">
        <v>1.0620763409652014</v>
      </c>
      <c r="D16" s="1">
        <v>0.70321938605732814</v>
      </c>
      <c r="F16" s="1">
        <v>1.1401291954193369</v>
      </c>
      <c r="J16" s="1">
        <v>1.1372333039194038</v>
      </c>
      <c r="K16" s="1">
        <v>1.3070080068049901</v>
      </c>
      <c r="L16" s="1">
        <v>0.11163917867236256</v>
      </c>
    </row>
    <row r="17" spans="2:12">
      <c r="B17" s="1">
        <v>0.74000566818363667</v>
      </c>
      <c r="D17" s="1">
        <v>0.37437192212189341</v>
      </c>
      <c r="F17" s="1">
        <v>1.08808154741117</v>
      </c>
      <c r="J17" s="1">
        <v>1.081135183500515</v>
      </c>
      <c r="K17" s="1">
        <v>1.0614155114856272</v>
      </c>
      <c r="L17" s="1">
        <v>0.30503594848136723</v>
      </c>
    </row>
    <row r="18" spans="2:12">
      <c r="B18" s="1">
        <v>1.259640835909406</v>
      </c>
      <c r="D18" s="1">
        <v>0.90443493510106376</v>
      </c>
      <c r="F18" s="1">
        <v>1.5042594478689801</v>
      </c>
      <c r="J18" s="1">
        <v>1.0756340747534998</v>
      </c>
      <c r="K18" s="1">
        <v>1.289335058967096</v>
      </c>
      <c r="L18" s="1">
        <v>0.69550014032404273</v>
      </c>
    </row>
    <row r="19" spans="2:12">
      <c r="B19" s="1">
        <v>1.1157895056587939</v>
      </c>
      <c r="D19" s="1">
        <v>0.67998668623875969</v>
      </c>
      <c r="F19" s="1">
        <v>1.2361011979705629</v>
      </c>
      <c r="J19" s="1">
        <v>1.1354145252955898</v>
      </c>
      <c r="K19" s="1">
        <v>1.175900566879343</v>
      </c>
      <c r="L19" s="1">
        <v>0.53453400664358364</v>
      </c>
    </row>
    <row r="20" spans="2:12">
      <c r="B20" s="1">
        <v>0.77128819758934564</v>
      </c>
      <c r="D20" s="1">
        <v>0.85715036290686553</v>
      </c>
      <c r="F20" s="1">
        <v>0.98329891127631897</v>
      </c>
      <c r="J20" s="1">
        <v>0.88817203035912162</v>
      </c>
      <c r="K20" s="1">
        <v>1.1278532418119847</v>
      </c>
      <c r="L20" s="1">
        <v>0.39567488924622107</v>
      </c>
    </row>
    <row r="21" spans="2:12">
      <c r="B21" s="1">
        <v>0.97508102048889655</v>
      </c>
      <c r="D21" s="1">
        <v>1.1402217800326657</v>
      </c>
      <c r="F21" s="1">
        <v>0.94516612683877244</v>
      </c>
    </row>
    <row r="22" spans="2:12">
      <c r="B22" s="1">
        <v>1.0306972015281928</v>
      </c>
      <c r="D22" s="1">
        <v>0.41946062881301099</v>
      </c>
      <c r="F22" s="1">
        <v>0.98229960126506366</v>
      </c>
    </row>
    <row r="23" spans="2:12">
      <c r="B23" s="1">
        <v>0.94635563784914878</v>
      </c>
      <c r="D23" s="1">
        <v>1.1257151800203349</v>
      </c>
      <c r="F23" s="1">
        <v>0.95000166017621579</v>
      </c>
      <c r="I23" s="1" t="s">
        <v>57</v>
      </c>
      <c r="J23" s="1">
        <f>AVERAGE(J4:J21)</f>
        <v>0.99999999999999978</v>
      </c>
      <c r="K23" s="1">
        <f>AVERAGE(K4:K21)</f>
        <v>1.3759433161507701</v>
      </c>
      <c r="L23" s="1">
        <f>AVERAGE(L4:L21)</f>
        <v>0.46493171571196107</v>
      </c>
    </row>
    <row r="24" spans="2:12">
      <c r="B24" s="1">
        <v>1.3129283126525846</v>
      </c>
      <c r="D24" s="1">
        <v>1.0224954124126535</v>
      </c>
      <c r="F24" s="1">
        <v>0.8434679672240597</v>
      </c>
      <c r="I24" s="1" t="s">
        <v>28</v>
      </c>
      <c r="J24" s="1">
        <f>_xlfn.STDEV.S(J4:J20)/SQRT(17)</f>
        <v>6.4217802133649582E-2</v>
      </c>
      <c r="K24" s="1">
        <f>_xlfn.STDEV.S(K4:K20)/SQRT(17)</f>
        <v>5.7748273862334651E-2</v>
      </c>
      <c r="L24" s="1">
        <f>_xlfn.STDEV.S(L4:L20)/SQRT(17)</f>
        <v>5.4538313253851202E-2</v>
      </c>
    </row>
    <row r="25" spans="2:12">
      <c r="B25" s="1">
        <v>0.68682889043465545</v>
      </c>
      <c r="D25" s="1">
        <v>0.92204412601440144</v>
      </c>
      <c r="F25" s="1">
        <v>0.76646574686030722</v>
      </c>
      <c r="I25" s="1" t="s">
        <v>45</v>
      </c>
      <c r="K25" s="1">
        <f>_xlfn.T.TEST(J4:J20,K4:K20,2,3)</f>
        <v>1.311124993692148E-4</v>
      </c>
      <c r="L25" s="1">
        <f>_xlfn.T.TEST(J4:J20,L4:L20,2,3)</f>
        <v>4.4237282478149693E-7</v>
      </c>
    </row>
    <row r="26" spans="2:12">
      <c r="B26" s="1">
        <v>1.1464802986227931</v>
      </c>
      <c r="D26" s="1">
        <v>1.1804024958628652</v>
      </c>
      <c r="F26" s="1">
        <v>1.3083151836580287</v>
      </c>
      <c r="I26" s="1" t="s">
        <v>46</v>
      </c>
      <c r="J26" s="1">
        <f>COUNT(J4:J21)</f>
        <v>17</v>
      </c>
      <c r="K26" s="1">
        <f>COUNT(K4:K21)</f>
        <v>17</v>
      </c>
      <c r="L26" s="1">
        <f>COUNT(L4:L21)</f>
        <v>17</v>
      </c>
    </row>
    <row r="27" spans="2:12">
      <c r="B27" s="1">
        <v>0.91894354782237986</v>
      </c>
      <c r="D27" s="1">
        <v>0.85274454293780677</v>
      </c>
      <c r="F27" s="1">
        <v>1.4397118707069343</v>
      </c>
    </row>
    <row r="28" spans="2:12">
      <c r="B28" s="1">
        <v>0.72555139860492646</v>
      </c>
      <c r="D28" s="1">
        <v>0.64440299773123288</v>
      </c>
      <c r="F28" s="1">
        <v>0.81198819233778041</v>
      </c>
    </row>
    <row r="29" spans="2:12">
      <c r="B29" s="1">
        <v>0.95640911923126359</v>
      </c>
      <c r="D29" s="1">
        <v>0.97193314363571781</v>
      </c>
      <c r="F29" s="1">
        <v>1.0192036268670182</v>
      </c>
    </row>
    <row r="30" spans="2:12">
      <c r="B30" s="1">
        <v>0.970738600852878</v>
      </c>
      <c r="D30" s="1">
        <v>0.634693689585623</v>
      </c>
      <c r="F30" s="1">
        <v>0.74662647439113738</v>
      </c>
    </row>
    <row r="31" spans="2:12">
      <c r="B31" s="1">
        <v>1.0769120188966461</v>
      </c>
      <c r="D31" s="1">
        <v>0.56542127808033149</v>
      </c>
      <c r="F31" s="1">
        <v>0.89355825574391712</v>
      </c>
    </row>
    <row r="32" spans="2:12">
      <c r="B32" s="1">
        <v>1.8250258852280004</v>
      </c>
      <c r="D32" s="1">
        <v>1.5198176883261865</v>
      </c>
      <c r="F32" s="1">
        <v>1.3278998484405449</v>
      </c>
    </row>
    <row r="33" spans="2:6">
      <c r="B33" s="1">
        <v>1.0695233642112123</v>
      </c>
      <c r="D33" s="1">
        <v>1.1929658253497841</v>
      </c>
      <c r="F33" s="1">
        <v>0.67950061701878361</v>
      </c>
    </row>
    <row r="34" spans="2:6">
      <c r="B34" s="1">
        <v>0.73223057337300401</v>
      </c>
      <c r="D34" s="1">
        <v>1.0559013497979683</v>
      </c>
      <c r="F34" s="1">
        <v>0.68906098469947308</v>
      </c>
    </row>
    <row r="35" spans="2:6">
      <c r="B35" s="1">
        <v>0.87376527558141137</v>
      </c>
      <c r="D35" s="1">
        <v>1.6974694469232539</v>
      </c>
      <c r="F35" s="1">
        <v>0.70719951807597325</v>
      </c>
    </row>
    <row r="36" spans="2:6">
      <c r="B36" s="1">
        <v>0.62519068411101753</v>
      </c>
      <c r="D36" s="1">
        <v>0.91368534559800052</v>
      </c>
      <c r="F36" s="1">
        <v>0.70419051814278777</v>
      </c>
    </row>
    <row r="37" spans="2:6">
      <c r="B37" s="1">
        <v>1.0159037904854413</v>
      </c>
      <c r="D37" s="1">
        <v>0.56974256427200309</v>
      </c>
      <c r="F37" s="1">
        <v>1.3567057394397088</v>
      </c>
    </row>
    <row r="38" spans="2:6">
      <c r="B38" s="1">
        <v>1.3832070786505806</v>
      </c>
      <c r="D38" s="1">
        <v>1.2762466913935178</v>
      </c>
      <c r="F38" s="1">
        <v>0.81958214333972623</v>
      </c>
    </row>
    <row r="39" spans="2:6">
      <c r="B39" s="1">
        <v>1.0041032777039922</v>
      </c>
      <c r="D39" s="1">
        <v>0.84777918987080436</v>
      </c>
      <c r="F39" s="1">
        <v>0.91102756338276891</v>
      </c>
    </row>
    <row r="40" spans="2:6">
      <c r="B40" s="1">
        <v>0.94891882274206607</v>
      </c>
      <c r="D40" s="1">
        <v>0.59845285159436046</v>
      </c>
      <c r="F40" s="1">
        <v>1.0308622436649961</v>
      </c>
    </row>
    <row r="41" spans="2:6">
      <c r="B41" s="1">
        <v>1.0882979136271014</v>
      </c>
      <c r="D41" s="1">
        <v>0.6582081686621486</v>
      </c>
      <c r="F41" s="1">
        <v>0.92643384431157694</v>
      </c>
    </row>
    <row r="42" spans="2:6">
      <c r="B42" s="1">
        <v>0.83233164840779517</v>
      </c>
      <c r="D42" s="1">
        <v>0.53215220490602422</v>
      </c>
      <c r="F42" s="1">
        <v>1.0836706956696476</v>
      </c>
    </row>
    <row r="43" spans="2:6">
      <c r="B43" s="1">
        <v>0.62642548107356566</v>
      </c>
      <c r="D43" s="1">
        <v>1.1677395372811685</v>
      </c>
      <c r="F43" s="1">
        <v>0.94072709717145431</v>
      </c>
    </row>
    <row r="44" spans="2:6">
      <c r="B44" s="1">
        <v>1.2023611508936702</v>
      </c>
      <c r="D44" s="1">
        <v>0.89740655532401792</v>
      </c>
      <c r="F44" s="1">
        <v>1.6205638365908011</v>
      </c>
    </row>
    <row r="45" spans="2:6">
      <c r="B45" s="1">
        <v>0.84932293766261258</v>
      </c>
      <c r="D45" s="1">
        <v>1.0728332641377161</v>
      </c>
      <c r="F45" s="1">
        <v>1.2164299867016743</v>
      </c>
    </row>
    <row r="46" spans="2:6">
      <c r="B46" s="1">
        <v>0.91338746466816001</v>
      </c>
      <c r="D46" s="1">
        <v>0.80288470959677849</v>
      </c>
      <c r="F46" s="1">
        <v>1.5670469110232861</v>
      </c>
    </row>
    <row r="47" spans="2:6">
      <c r="B47" s="1">
        <v>0.73777357391881848</v>
      </c>
      <c r="D47" s="1">
        <v>1.0098394983124057</v>
      </c>
      <c r="F47" s="1">
        <v>0.8833387258705061</v>
      </c>
    </row>
    <row r="48" spans="2:6">
      <c r="B48" s="1">
        <v>0.90733424239454441</v>
      </c>
      <c r="D48" s="1">
        <v>0.70331901515210604</v>
      </c>
      <c r="F48" s="1">
        <v>1.3589237447416289</v>
      </c>
    </row>
    <row r="49" spans="2:6">
      <c r="B49" s="1">
        <v>0.98554207544055639</v>
      </c>
      <c r="D49" s="1">
        <v>0.63246763344776136</v>
      </c>
      <c r="F49" s="1">
        <v>1.5589065095318018</v>
      </c>
    </row>
    <row r="50" spans="2:6">
      <c r="B50" s="1">
        <v>0.69389349897343866</v>
      </c>
      <c r="D50" s="1">
        <v>0.99675890261623712</v>
      </c>
      <c r="F50" s="1">
        <v>1.2165688636216676</v>
      </c>
    </row>
    <row r="51" spans="2:6">
      <c r="B51" s="1">
        <v>0.69964783396272101</v>
      </c>
      <c r="D51" s="1">
        <v>1.2128715172154723</v>
      </c>
      <c r="F51" s="1">
        <v>1.3778955396380881</v>
      </c>
    </row>
    <row r="52" spans="2:6">
      <c r="B52" s="1">
        <v>0.71987857832955304</v>
      </c>
      <c r="D52" s="1">
        <v>0.53683074694260591</v>
      </c>
      <c r="F52" s="1">
        <v>1.2976095845646418</v>
      </c>
    </row>
    <row r="53" spans="2:6">
      <c r="B53" s="1">
        <v>0.87139229168761489</v>
      </c>
      <c r="D53" s="1">
        <v>0.80604164364039155</v>
      </c>
      <c r="F53" s="1">
        <v>1.3272245845759403</v>
      </c>
    </row>
    <row r="54" spans="2:6">
      <c r="B54" s="1">
        <v>0.60298144681152921</v>
      </c>
      <c r="D54" s="1">
        <v>1.059383336342725</v>
      </c>
      <c r="F54" s="1">
        <v>1.4316076979771879</v>
      </c>
    </row>
    <row r="55" spans="2:6">
      <c r="B55" s="1">
        <v>0.56607943391855997</v>
      </c>
      <c r="D55" s="1">
        <v>0.87344726756171698</v>
      </c>
      <c r="F55" s="1">
        <v>0.94989901201796001</v>
      </c>
    </row>
    <row r="56" spans="2:6">
      <c r="B56" s="1">
        <v>1.2154568419072294</v>
      </c>
      <c r="D56" s="1">
        <v>0.62768744960741663</v>
      </c>
      <c r="F56" s="1">
        <v>1.3613480527145532</v>
      </c>
    </row>
    <row r="57" spans="2:6">
      <c r="B57" s="1">
        <v>1.5783905388650472</v>
      </c>
      <c r="D57" s="1">
        <v>1.2998306089300398</v>
      </c>
      <c r="F57" s="1">
        <v>0.95842283457116451</v>
      </c>
    </row>
    <row r="58" spans="2:6">
      <c r="B58" s="1">
        <v>1.0180905987980875</v>
      </c>
      <c r="D58" s="1">
        <v>1.1319586032930717</v>
      </c>
      <c r="F58" s="1">
        <v>0.79504118268064217</v>
      </c>
    </row>
    <row r="59" spans="2:6">
      <c r="B59" s="1">
        <v>0.80112761465251714</v>
      </c>
      <c r="D59" s="1">
        <v>0.72887438113983571</v>
      </c>
      <c r="F59" s="1">
        <v>1.0847525267493043</v>
      </c>
    </row>
    <row r="60" spans="2:6">
      <c r="B60" s="1">
        <v>1.1093870783762099</v>
      </c>
      <c r="D60" s="1">
        <v>0.4137324590405389</v>
      </c>
      <c r="F60" s="1">
        <v>1.5472478927338242</v>
      </c>
    </row>
    <row r="61" spans="2:6">
      <c r="B61" s="1">
        <v>1.5788917034024141</v>
      </c>
      <c r="D61" s="1">
        <v>1.7008497916642467</v>
      </c>
      <c r="F61" s="1">
        <v>1.3077948983853007</v>
      </c>
    </row>
    <row r="62" spans="2:6">
      <c r="B62" s="1">
        <v>0.8243381746722459</v>
      </c>
      <c r="D62" s="1">
        <v>1.3062159281862482</v>
      </c>
      <c r="F62" s="1">
        <v>1.4128683709685432</v>
      </c>
    </row>
    <row r="63" spans="2:6">
      <c r="B63" s="1">
        <v>0.4511457000158019</v>
      </c>
      <c r="D63" s="1">
        <v>1.2521877745364391</v>
      </c>
      <c r="F63" s="1">
        <v>1.4764981528332426</v>
      </c>
    </row>
    <row r="64" spans="2:6">
      <c r="B64" s="1">
        <v>0.95162792903642579</v>
      </c>
      <c r="D64" s="1">
        <v>1.1158327789019802</v>
      </c>
      <c r="F64" s="1">
        <v>1.0240975287650385</v>
      </c>
    </row>
    <row r="65" spans="2:6">
      <c r="B65" s="1">
        <v>0.71229267816354891</v>
      </c>
      <c r="D65" s="1">
        <v>1.0321745299234824</v>
      </c>
      <c r="F65" s="1">
        <v>1.0902240761261373</v>
      </c>
    </row>
    <row r="66" spans="2:6">
      <c r="B66" s="1">
        <v>1.2859721012110108</v>
      </c>
      <c r="D66" s="1">
        <v>1.3145113082696083</v>
      </c>
      <c r="F66" s="1">
        <v>1.2313089378763054</v>
      </c>
    </row>
    <row r="67" spans="2:6">
      <c r="B67" s="1">
        <v>1.5122156864882992</v>
      </c>
      <c r="D67" s="1">
        <v>0.3981309453401462</v>
      </c>
      <c r="F67" s="1">
        <v>1.0405584692022007</v>
      </c>
    </row>
    <row r="68" spans="2:6">
      <c r="B68" s="1">
        <v>1.0649514957508572</v>
      </c>
      <c r="D68" s="1">
        <v>1.0599418630861757</v>
      </c>
      <c r="F68" s="1">
        <v>1.1130351134122625</v>
      </c>
    </row>
    <row r="69" spans="2:6">
      <c r="B69" s="1">
        <v>0.89606307207625757</v>
      </c>
      <c r="D69" s="1">
        <v>0.60018780673978234</v>
      </c>
      <c r="F69" s="1">
        <v>1.1315168136707745</v>
      </c>
    </row>
    <row r="70" spans="2:6">
      <c r="B70" s="1">
        <v>0.76237793491094286</v>
      </c>
      <c r="D70" s="1">
        <v>0.93182488532899321</v>
      </c>
      <c r="F70" s="1">
        <v>1.4044321012562042</v>
      </c>
    </row>
    <row r="71" spans="2:6">
      <c r="B71" s="1">
        <v>0.92439798917283644</v>
      </c>
      <c r="D71" s="1">
        <v>0.92411721626937204</v>
      </c>
      <c r="F71" s="1">
        <v>0.97020623932623762</v>
      </c>
    </row>
    <row r="72" spans="2:6">
      <c r="B72" s="1">
        <v>0.85167176904858399</v>
      </c>
      <c r="D72" s="1">
        <v>1.0386725608828731</v>
      </c>
      <c r="F72" s="1">
        <v>1.0479481302421276</v>
      </c>
    </row>
    <row r="73" spans="2:6">
      <c r="B73" s="1">
        <v>0.71240438351223923</v>
      </c>
      <c r="D73" s="1">
        <v>0.73857362574051832</v>
      </c>
      <c r="F73" s="1">
        <v>1.2576381904689249</v>
      </c>
    </row>
    <row r="74" spans="2:6">
      <c r="B74" s="1">
        <v>0.98846452888736946</v>
      </c>
      <c r="D74" s="1">
        <v>1.2167258549225297</v>
      </c>
      <c r="F74" s="1">
        <v>1.1552174683284504</v>
      </c>
    </row>
    <row r="75" spans="2:6">
      <c r="B75" s="1">
        <v>1.1018937628235348</v>
      </c>
      <c r="D75" s="1">
        <v>1.7848451693978007</v>
      </c>
      <c r="F75" s="1">
        <v>0.81447288158026676</v>
      </c>
    </row>
    <row r="76" spans="2:6">
      <c r="B76" s="1">
        <v>0.78655862066163873</v>
      </c>
      <c r="D76" s="1">
        <v>0.85172812490017547</v>
      </c>
      <c r="F76" s="1">
        <v>0.82790972676685315</v>
      </c>
    </row>
    <row r="77" spans="2:6">
      <c r="B77" s="1">
        <v>0.88679957897091599</v>
      </c>
      <c r="D77" s="1">
        <v>1.224878332667926</v>
      </c>
      <c r="F77" s="1">
        <v>0.5124628792562671</v>
      </c>
    </row>
    <row r="78" spans="2:6">
      <c r="B78" s="1">
        <v>1.9376933088131882</v>
      </c>
      <c r="D78" s="1">
        <v>0.49280575695027651</v>
      </c>
      <c r="F78" s="1">
        <v>0.90217164384697213</v>
      </c>
    </row>
    <row r="79" spans="2:6">
      <c r="B79" s="1">
        <v>0.77950306931328983</v>
      </c>
      <c r="D79" s="1">
        <v>1.4068674791285485</v>
      </c>
      <c r="F79" s="1">
        <v>1.0489665609887442</v>
      </c>
    </row>
    <row r="80" spans="2:6">
      <c r="B80" s="1">
        <v>0.86889552619121602</v>
      </c>
      <c r="D80" s="1">
        <v>0.78381227925104902</v>
      </c>
      <c r="F80" s="1">
        <v>1.3609616125893547</v>
      </c>
    </row>
    <row r="81" spans="2:13">
      <c r="B81" s="1">
        <v>1.0063273211328683</v>
      </c>
      <c r="D81" s="1">
        <v>1.2985585768512617</v>
      </c>
      <c r="F81" s="1">
        <v>1.4261009261931101</v>
      </c>
    </row>
    <row r="82" spans="2:13">
      <c r="B82" s="1">
        <v>1.1419436525696824</v>
      </c>
      <c r="D82" s="1">
        <v>0.70893447322139524</v>
      </c>
      <c r="F82" s="1">
        <v>1.4485355868989642</v>
      </c>
    </row>
    <row r="83" spans="2:13">
      <c r="B83" s="1">
        <v>1.017932601142733</v>
      </c>
      <c r="D83" s="1">
        <v>0.64183578742034464</v>
      </c>
      <c r="F83" s="1">
        <v>0.81841275941920388</v>
      </c>
      <c r="M83" s="1" t="s">
        <v>47</v>
      </c>
    </row>
    <row r="84" spans="2:13">
      <c r="B84" s="1">
        <v>1.6709187963422398</v>
      </c>
      <c r="D84" s="1">
        <v>1.3550281465003711</v>
      </c>
      <c r="F84" s="1">
        <v>1.0119055440859275</v>
      </c>
    </row>
    <row r="85" spans="2:13">
      <c r="B85" s="1">
        <v>0.55917483574411664</v>
      </c>
      <c r="D85" s="1">
        <v>0.62894740543228222</v>
      </c>
      <c r="F85" s="1">
        <v>1.5267021594107757</v>
      </c>
    </row>
    <row r="86" spans="2:13">
      <c r="B86" s="1">
        <v>1.639948236829269</v>
      </c>
      <c r="D86" s="1">
        <v>1.3159795794744638</v>
      </c>
      <c r="F86" s="1">
        <v>1.3536434027184101</v>
      </c>
    </row>
    <row r="87" spans="2:13">
      <c r="B87" s="1">
        <v>0.70178633725971729</v>
      </c>
      <c r="D87" s="1">
        <v>0.96281557193181821</v>
      </c>
      <c r="F87" s="1">
        <v>1.1415723077618747</v>
      </c>
    </row>
    <row r="88" spans="2:13">
      <c r="B88" s="1">
        <v>1.0465694245871229</v>
      </c>
      <c r="D88" s="1">
        <v>0.91044589048598557</v>
      </c>
      <c r="F88" s="1">
        <v>1.2385385885518922</v>
      </c>
    </row>
    <row r="89" spans="2:13">
      <c r="B89" s="1">
        <v>0.74895819775073291</v>
      </c>
      <c r="D89" s="1">
        <v>0.81618267786337151</v>
      </c>
      <c r="F89" s="1">
        <v>1.4983752931501388</v>
      </c>
    </row>
    <row r="90" spans="2:13">
      <c r="B90" s="1">
        <v>0.71170899255778042</v>
      </c>
      <c r="D90" s="1">
        <v>0.91586812849267574</v>
      </c>
      <c r="F90" s="1">
        <v>1.2190163177479243</v>
      </c>
    </row>
    <row r="91" spans="2:13">
      <c r="B91" s="1">
        <v>1.1743331719173662</v>
      </c>
      <c r="D91" s="1">
        <v>1.189978965215438</v>
      </c>
      <c r="F91" s="1">
        <v>1.1960764670867325</v>
      </c>
    </row>
    <row r="92" spans="2:13">
      <c r="B92" s="1">
        <v>0.80334763266342246</v>
      </c>
      <c r="D92" s="1">
        <v>1.5819419638698</v>
      </c>
      <c r="F92" s="1">
        <v>1.1486117574383405</v>
      </c>
    </row>
    <row r="93" spans="2:13">
      <c r="B93" s="1">
        <v>1.0744937490506783</v>
      </c>
      <c r="D93" s="1">
        <v>0.32665864291380325</v>
      </c>
      <c r="F93" s="1">
        <v>0.68131306146014381</v>
      </c>
    </row>
    <row r="94" spans="2:13">
      <c r="B94" s="1">
        <v>1.1901138167174605</v>
      </c>
      <c r="D94" s="1">
        <v>1.2080772444122299</v>
      </c>
      <c r="F94" s="1">
        <v>0.63905522995700292</v>
      </c>
    </row>
    <row r="95" spans="2:13">
      <c r="B95" s="1">
        <v>1.1048604958680266</v>
      </c>
      <c r="D95" s="1">
        <v>0.82149924864832768</v>
      </c>
      <c r="F95" s="1">
        <v>1.1497620206235011</v>
      </c>
    </row>
    <row r="96" spans="2:13">
      <c r="B96" s="1">
        <v>1.2718066553717071</v>
      </c>
      <c r="D96" s="1">
        <v>0.89070020898463709</v>
      </c>
      <c r="F96" s="1">
        <v>1.0517752963778815</v>
      </c>
    </row>
    <row r="97" spans="2:6">
      <c r="B97" s="1">
        <v>0.69944756941867292</v>
      </c>
      <c r="D97" s="1">
        <v>0.79577582146031622</v>
      </c>
      <c r="F97" s="1">
        <v>0.82817540435292702</v>
      </c>
    </row>
    <row r="98" spans="2:6">
      <c r="B98" s="1">
        <v>0.90848953735216886</v>
      </c>
      <c r="D98" s="1">
        <v>0.79351756197868817</v>
      </c>
      <c r="F98" s="1">
        <v>0.77716430147224524</v>
      </c>
    </row>
    <row r="99" spans="2:6">
      <c r="B99" s="1">
        <v>1.4285906472080605</v>
      </c>
      <c r="D99" s="1">
        <v>0.56765236599065672</v>
      </c>
      <c r="F99" s="1">
        <v>1.5110300890787276</v>
      </c>
    </row>
    <row r="100" spans="2:6">
      <c r="B100" s="1">
        <v>1.1628295337112649</v>
      </c>
      <c r="D100" s="1">
        <v>0.9039347769181898</v>
      </c>
      <c r="F100" s="1">
        <v>0.63370030588415815</v>
      </c>
    </row>
    <row r="101" spans="2:6">
      <c r="B101" s="1">
        <v>0.95395361426906522</v>
      </c>
      <c r="D101" s="1">
        <v>0.88046759650282136</v>
      </c>
      <c r="F101" s="1">
        <v>1.0552901571693996</v>
      </c>
    </row>
    <row r="102" spans="2:6">
      <c r="B102" s="1">
        <v>0.7254296297113092</v>
      </c>
      <c r="D102" s="1">
        <v>0.98437872964699025</v>
      </c>
      <c r="F102" s="1">
        <v>1.0696295905187754</v>
      </c>
    </row>
    <row r="103" spans="2:6">
      <c r="B103" s="1">
        <v>0.95321394371692758</v>
      </c>
      <c r="D103" s="1">
        <v>0.85290254059316128</v>
      </c>
      <c r="F103" s="1">
        <v>1.275931143351472</v>
      </c>
    </row>
    <row r="104" spans="2:6">
      <c r="B104" s="1">
        <v>0.70662187059716097</v>
      </c>
      <c r="D104" s="1">
        <v>0.91408990010406743</v>
      </c>
      <c r="F104" s="1">
        <v>0.98547710966719415</v>
      </c>
    </row>
    <row r="105" spans="2:6">
      <c r="B105" s="1">
        <v>0.89641127073073323</v>
      </c>
      <c r="D105" s="1">
        <v>0.93706094775453308</v>
      </c>
      <c r="F105" s="1">
        <v>1.5281705424327969</v>
      </c>
    </row>
    <row r="106" spans="2:6">
      <c r="B106" s="1">
        <v>0.85906847456995972</v>
      </c>
      <c r="D106" s="1">
        <v>0.74598743928826994</v>
      </c>
      <c r="F106" s="1">
        <v>1.2089414792871309</v>
      </c>
    </row>
    <row r="107" spans="2:6">
      <c r="B107" s="1">
        <v>0.51869020085712048</v>
      </c>
      <c r="D107" s="1">
        <v>0.62587601152054917</v>
      </c>
      <c r="F107" s="1">
        <v>1.5899070360452219</v>
      </c>
    </row>
    <row r="108" spans="2:6">
      <c r="B108" s="1">
        <v>1.0939073335694345</v>
      </c>
      <c r="D108" s="1">
        <v>0.71447747376720994</v>
      </c>
      <c r="F108" s="1">
        <v>1.3252011411426095</v>
      </c>
    </row>
    <row r="109" spans="2:6">
      <c r="B109" s="1">
        <v>0.82235012137190899</v>
      </c>
      <c r="D109" s="1">
        <v>0.82686714351241175</v>
      </c>
      <c r="F109" s="1">
        <v>0.77661494373639461</v>
      </c>
    </row>
    <row r="110" spans="2:6">
      <c r="B110" s="1">
        <v>1.3505591777868948</v>
      </c>
      <c r="D110" s="1">
        <v>0.80813486098521614</v>
      </c>
      <c r="F110" s="1">
        <v>1.8811001811958081</v>
      </c>
    </row>
    <row r="111" spans="2:6">
      <c r="B111" s="1">
        <v>0.80160160761858079</v>
      </c>
      <c r="D111" s="1">
        <v>0.39073524617326327</v>
      </c>
      <c r="F111" s="1">
        <v>1.3592997858704028</v>
      </c>
    </row>
    <row r="112" spans="2:6">
      <c r="B112" s="1">
        <v>0.66995660259860046</v>
      </c>
      <c r="D112" s="1">
        <v>0.88432294056437089</v>
      </c>
      <c r="F112" s="1">
        <v>1.6174498403388768</v>
      </c>
    </row>
    <row r="113" spans="2:6">
      <c r="B113" s="1">
        <v>1.1405657016805473</v>
      </c>
      <c r="D113" s="1">
        <v>0.80154122634901837</v>
      </c>
      <c r="F113" s="1">
        <v>1.1360668777837879</v>
      </c>
    </row>
    <row r="114" spans="2:6">
      <c r="B114" s="1">
        <v>0.82917572071867496</v>
      </c>
      <c r="D114" s="1">
        <v>0.87881013065333757</v>
      </c>
      <c r="F114" s="1">
        <v>1.0777094989235314</v>
      </c>
    </row>
    <row r="115" spans="2:6">
      <c r="B115" s="1">
        <v>1.2269700404810115</v>
      </c>
      <c r="D115" s="1">
        <v>0.69481833875223376</v>
      </c>
      <c r="F115" s="1">
        <v>0.90131232892736834</v>
      </c>
    </row>
    <row r="116" spans="2:6">
      <c r="B116" s="1">
        <v>1.1941880428811731</v>
      </c>
      <c r="D116" s="1">
        <v>0.72046125758082891</v>
      </c>
      <c r="F116" s="1">
        <v>1.1174113018323695</v>
      </c>
    </row>
    <row r="117" spans="2:6">
      <c r="B117" s="1">
        <v>1.0103308508934687</v>
      </c>
      <c r="D117" s="1">
        <v>1.2309617455763227</v>
      </c>
      <c r="F117" s="1">
        <v>1.3318710350859213</v>
      </c>
    </row>
    <row r="118" spans="2:6">
      <c r="B118" s="1">
        <v>0.60717643551436651</v>
      </c>
      <c r="D118" s="1">
        <v>1.0386333130576577</v>
      </c>
      <c r="F118" s="1">
        <v>1.172732844639635</v>
      </c>
    </row>
    <row r="119" spans="2:6">
      <c r="B119" s="1">
        <v>1.0686981535271949</v>
      </c>
      <c r="D119" s="1">
        <v>0.74097780662358881</v>
      </c>
      <c r="F119" s="1">
        <v>0.92615139415062453</v>
      </c>
    </row>
    <row r="120" spans="2:6">
      <c r="B120" s="1">
        <v>0.69835844226894384</v>
      </c>
      <c r="D120" s="1">
        <v>1.2520146815636939</v>
      </c>
      <c r="F120" s="1">
        <v>1.1518230346245593</v>
      </c>
    </row>
    <row r="121" spans="2:6">
      <c r="B121" s="1">
        <v>0.53600452990409575</v>
      </c>
      <c r="D121" s="1">
        <v>1.3277458762031611</v>
      </c>
      <c r="F121" s="1">
        <v>1.2355204196111067</v>
      </c>
    </row>
    <row r="122" spans="2:6">
      <c r="B122" s="1">
        <v>1.0133562040871607</v>
      </c>
      <c r="D122" s="1">
        <v>0.82109771320573877</v>
      </c>
      <c r="F122" s="1">
        <v>1.0911051953930826</v>
      </c>
    </row>
    <row r="123" spans="2:6">
      <c r="B123" s="1">
        <v>1.6828134032687567</v>
      </c>
      <c r="D123" s="1">
        <v>0.88120324163698793</v>
      </c>
      <c r="F123" s="1">
        <v>1.8378403560694316</v>
      </c>
    </row>
    <row r="124" spans="2:6">
      <c r="B124" s="1">
        <v>0.91720029025239302</v>
      </c>
      <c r="D124" s="1">
        <v>0.40154148071592066</v>
      </c>
      <c r="F124" s="1">
        <v>1.1678039439687016</v>
      </c>
    </row>
    <row r="125" spans="2:6">
      <c r="B125" s="1">
        <v>0.88191624379506883</v>
      </c>
      <c r="D125" s="1">
        <v>0.74908499841681342</v>
      </c>
      <c r="F125" s="1">
        <v>0.70592077696724376</v>
      </c>
    </row>
    <row r="126" spans="2:6">
      <c r="B126" s="1">
        <v>0.73792704297895595</v>
      </c>
      <c r="D126" s="1">
        <v>0.74827488305018663</v>
      </c>
      <c r="F126" s="1">
        <v>1.3385230382826958</v>
      </c>
    </row>
    <row r="127" spans="2:6">
      <c r="B127" s="1">
        <v>1.3968829330291839</v>
      </c>
      <c r="D127" s="1">
        <v>0.61098498409200552</v>
      </c>
      <c r="F127" s="1">
        <v>1.0305125913873641</v>
      </c>
    </row>
    <row r="128" spans="2:6">
      <c r="B128" s="1">
        <v>1.0150720384972212</v>
      </c>
      <c r="D128" s="1">
        <v>0.64352948203156568</v>
      </c>
      <c r="F128" s="1">
        <v>1.0207386529198896</v>
      </c>
    </row>
    <row r="129" spans="2:6">
      <c r="B129" s="1">
        <v>0.62775638489016694</v>
      </c>
      <c r="D129" s="1">
        <v>0.41776693420179001</v>
      </c>
      <c r="F129" s="1">
        <v>1.2735293106288847</v>
      </c>
    </row>
    <row r="130" spans="2:6">
      <c r="B130" s="1">
        <v>0.52367542942535383</v>
      </c>
      <c r="D130" s="1">
        <v>0.45956788076524319</v>
      </c>
      <c r="F130" s="1">
        <v>1.3178413352859664</v>
      </c>
    </row>
    <row r="131" spans="2:6">
      <c r="B131" s="1">
        <v>1.0431392652987408</v>
      </c>
      <c r="D131" s="1">
        <v>0.69351209062070385</v>
      </c>
      <c r="F131" s="1">
        <v>1.5130495070940877</v>
      </c>
    </row>
    <row r="132" spans="2:6">
      <c r="B132" s="1">
        <v>0.69507898456584416</v>
      </c>
      <c r="D132" s="1">
        <v>1.1997858897468403</v>
      </c>
      <c r="F132" s="1">
        <v>0.884020922399394</v>
      </c>
    </row>
    <row r="133" spans="2:6">
      <c r="B133" s="1">
        <v>0.946887747787166</v>
      </c>
      <c r="D133" s="1">
        <v>0.89224898854890899</v>
      </c>
      <c r="F133" s="1">
        <v>1.592530266756204</v>
      </c>
    </row>
    <row r="134" spans="2:6">
      <c r="B134" s="1">
        <v>1.1082931710426405</v>
      </c>
      <c r="D134" s="1">
        <v>0.51602638051493255</v>
      </c>
      <c r="F134" s="1">
        <v>1.3776579281606438</v>
      </c>
    </row>
    <row r="135" spans="2:6">
      <c r="B135" s="1">
        <v>1.007891699191777</v>
      </c>
      <c r="D135" s="1">
        <v>0.471076550743808</v>
      </c>
      <c r="F135" s="1">
        <v>1.2160066469117434</v>
      </c>
    </row>
    <row r="136" spans="2:6">
      <c r="B136" s="1">
        <v>1.0758241496900331</v>
      </c>
      <c r="D136" s="1">
        <v>1.3683653625921794</v>
      </c>
      <c r="F136" s="1">
        <v>1.2464421612860934</v>
      </c>
    </row>
    <row r="137" spans="2:6">
      <c r="B137" s="1">
        <v>1.0945403305453452</v>
      </c>
      <c r="D137" s="1">
        <v>0.64367439707851504</v>
      </c>
      <c r="F137" s="1">
        <v>1.1954954650929448</v>
      </c>
    </row>
    <row r="138" spans="2:6">
      <c r="B138" s="1">
        <v>1.2549492112644194</v>
      </c>
      <c r="D138" s="1">
        <v>0.94525166697065222</v>
      </c>
      <c r="F138" s="1">
        <v>0.96713014909353845</v>
      </c>
    </row>
    <row r="139" spans="2:6">
      <c r="B139" s="1">
        <v>1.7138136502392622</v>
      </c>
      <c r="D139" s="1">
        <v>0.87270155888262313</v>
      </c>
      <c r="F139" s="1">
        <v>1.3367607997488051</v>
      </c>
    </row>
    <row r="140" spans="2:6">
      <c r="B140" s="1">
        <v>1.156838705416197</v>
      </c>
      <c r="D140" s="1">
        <v>0.36055769400054333</v>
      </c>
      <c r="F140" s="1">
        <v>1.4619177534914474</v>
      </c>
    </row>
    <row r="141" spans="2:6">
      <c r="B141" s="1">
        <v>0.94261401184527471</v>
      </c>
      <c r="D141" s="1">
        <v>1.062016966050132</v>
      </c>
      <c r="F141" s="1">
        <v>1.158968151522759</v>
      </c>
    </row>
    <row r="142" spans="2:6">
      <c r="B142" s="1">
        <v>1.2265941670779865</v>
      </c>
      <c r="D142" s="1">
        <v>0.63811126944284635</v>
      </c>
      <c r="F142" s="1">
        <v>1.1303843294149849</v>
      </c>
    </row>
    <row r="143" spans="2:6">
      <c r="B143" s="1">
        <v>1.308128001722386</v>
      </c>
      <c r="D143" s="1">
        <v>1.0471671991557892</v>
      </c>
      <c r="F143" s="1">
        <v>1.1482236400556542</v>
      </c>
    </row>
    <row r="144" spans="2:6">
      <c r="B144" s="1">
        <v>1.1271824448706977</v>
      </c>
      <c r="D144" s="1">
        <v>0.69491796784701143</v>
      </c>
      <c r="F144" s="1">
        <v>1.1111176726521634</v>
      </c>
    </row>
    <row r="145" spans="2:6">
      <c r="B145" s="1">
        <v>1.0076386010368619</v>
      </c>
      <c r="D145" s="1">
        <v>0.43580583848351223</v>
      </c>
      <c r="F145" s="1">
        <v>0.84034793284517906</v>
      </c>
    </row>
    <row r="146" spans="2:6">
      <c r="B146" s="1">
        <v>1.0652161669824385</v>
      </c>
      <c r="D146" s="1">
        <v>0.97594950441610007</v>
      </c>
      <c r="F146" s="1">
        <v>0.83366406175613561</v>
      </c>
    </row>
    <row r="147" spans="2:6">
      <c r="B147" s="1">
        <v>1.2915020191484206</v>
      </c>
      <c r="D147" s="1">
        <v>0.68578127540775013</v>
      </c>
      <c r="F147" s="1">
        <v>0.75824617881539724</v>
      </c>
    </row>
    <row r="148" spans="2:6">
      <c r="B148" s="1">
        <v>1.3789240339296316</v>
      </c>
      <c r="D148" s="1">
        <v>0.66383369027636496</v>
      </c>
      <c r="F148" s="1">
        <v>0.95778614762878023</v>
      </c>
    </row>
    <row r="149" spans="2:6">
      <c r="B149" s="1">
        <v>0.96670412569162689</v>
      </c>
      <c r="D149" s="1">
        <v>1.5700287393851684</v>
      </c>
      <c r="F149" s="1">
        <v>1.1212734667410362</v>
      </c>
    </row>
    <row r="150" spans="2:6">
      <c r="B150" s="1">
        <v>1.4756628786042982</v>
      </c>
      <c r="D150" s="1">
        <v>1.064768339233185</v>
      </c>
      <c r="F150" s="1">
        <v>1.2793080217603237</v>
      </c>
    </row>
    <row r="151" spans="2:6">
      <c r="B151" s="1">
        <v>1.4192899189864885</v>
      </c>
      <c r="D151" s="1">
        <v>1.1964105767783104</v>
      </c>
      <c r="F151" s="1">
        <v>0.77455415336966837</v>
      </c>
    </row>
    <row r="152" spans="2:6">
      <c r="B152" s="1">
        <v>1.3721623380931522</v>
      </c>
      <c r="D152" s="1">
        <v>1.0150483891666429</v>
      </c>
      <c r="F152" s="1">
        <v>1.1220785503352</v>
      </c>
    </row>
    <row r="153" spans="2:6">
      <c r="B153" s="1">
        <v>1.4925323989654982</v>
      </c>
      <c r="D153" s="1">
        <v>1.0563693046370761</v>
      </c>
      <c r="F153" s="1">
        <v>1.3039653840890637</v>
      </c>
    </row>
    <row r="154" spans="2:6">
      <c r="B154" s="1">
        <v>1.2320385448835163</v>
      </c>
      <c r="D154" s="1">
        <v>0.87958200454924151</v>
      </c>
      <c r="F154" s="1">
        <v>1.399169873613854</v>
      </c>
    </row>
    <row r="155" spans="2:6">
      <c r="B155" s="1">
        <v>0.68856485193456995</v>
      </c>
      <c r="D155" s="1">
        <v>0.82773864650309326</v>
      </c>
      <c r="F155" s="1">
        <v>1.1075786593528205</v>
      </c>
    </row>
    <row r="156" spans="2:6">
      <c r="B156" s="1">
        <v>1.0687706110506694</v>
      </c>
      <c r="D156" s="1">
        <v>0.753954747807009</v>
      </c>
      <c r="F156" s="1">
        <v>0.90647716381825805</v>
      </c>
    </row>
    <row r="157" spans="2:6">
      <c r="B157" s="1">
        <v>1.0596792045635801</v>
      </c>
      <c r="D157" s="1">
        <v>0.64160432588702254</v>
      </c>
      <c r="F157" s="1">
        <v>1.0834261515279204</v>
      </c>
    </row>
    <row r="158" spans="2:6">
      <c r="B158" s="1">
        <v>0.55881456083572845</v>
      </c>
      <c r="D158" s="1">
        <v>1.0629961489715329</v>
      </c>
      <c r="F158" s="1">
        <v>1.1074528650412327</v>
      </c>
    </row>
    <row r="159" spans="2:6">
      <c r="B159" s="1">
        <v>0.65361717946643227</v>
      </c>
      <c r="D159" s="1">
        <v>0.71276767748410541</v>
      </c>
      <c r="F159" s="1">
        <v>0.96486752874244208</v>
      </c>
    </row>
    <row r="160" spans="2:6">
      <c r="B160" s="1">
        <v>0.75755045240944086</v>
      </c>
      <c r="D160" s="1">
        <v>0.8938873336630313</v>
      </c>
    </row>
    <row r="161" spans="2:6">
      <c r="B161" s="1">
        <v>0.88833930134475336</v>
      </c>
      <c r="D161" s="1">
        <v>1.2301616937546231</v>
      </c>
      <c r="F161" s="1">
        <v>1.3516929632395698</v>
      </c>
    </row>
    <row r="162" spans="2:6">
      <c r="B162" s="1">
        <v>1.2024899642687363</v>
      </c>
      <c r="D162" s="1">
        <v>0.81632356749234991</v>
      </c>
      <c r="F162" s="1">
        <v>2.9302677717550227</v>
      </c>
    </row>
    <row r="163" spans="2:6">
      <c r="B163" s="1">
        <v>0.69147824819094861</v>
      </c>
      <c r="D163" s="1">
        <v>1.2658892909546062</v>
      </c>
      <c r="F163" s="1">
        <v>2.0084301700928378</v>
      </c>
    </row>
    <row r="164" spans="2:6">
      <c r="B164" s="1">
        <v>1.9190415346454095</v>
      </c>
      <c r="D164" s="1">
        <v>0.39783407076479838</v>
      </c>
      <c r="F164" s="1">
        <v>1.3181584482420849</v>
      </c>
    </row>
    <row r="165" spans="2:6">
      <c r="B165" s="1">
        <v>0.61450621846197739</v>
      </c>
      <c r="D165" s="1">
        <v>0.5900045056281088</v>
      </c>
      <c r="F165" s="1">
        <v>2.8807817276414718</v>
      </c>
    </row>
    <row r="166" spans="2:6">
      <c r="B166" s="1">
        <v>1.3003760530650856</v>
      </c>
      <c r="D166" s="1">
        <v>1.2548012771539918</v>
      </c>
      <c r="F166" s="1">
        <v>2.9224956929978569</v>
      </c>
    </row>
    <row r="167" spans="2:6">
      <c r="D167" s="1">
        <v>0.60788440589998383</v>
      </c>
      <c r="F167" s="1">
        <v>1.7506023681835785</v>
      </c>
    </row>
    <row r="168" spans="2:6">
      <c r="B168" s="1">
        <v>1.1451506352638592</v>
      </c>
      <c r="D168" s="1">
        <v>1.1837123957893692</v>
      </c>
      <c r="F168" s="1">
        <v>1.7181436688791885</v>
      </c>
    </row>
    <row r="169" spans="2:6">
      <c r="B169" s="1">
        <v>0.86891673024645877</v>
      </c>
      <c r="D169" s="1">
        <v>1.0734139306800066</v>
      </c>
      <c r="F169" s="1">
        <v>1.4097446479608249</v>
      </c>
    </row>
    <row r="170" spans="2:6">
      <c r="B170" s="1">
        <v>0.19123323421996222</v>
      </c>
      <c r="D170" s="1">
        <v>1.4683959928124812</v>
      </c>
      <c r="F170" s="1">
        <v>0.44421755033916072</v>
      </c>
    </row>
    <row r="171" spans="2:6">
      <c r="B171" s="1">
        <v>1.0381739659869447</v>
      </c>
      <c r="D171" s="1">
        <v>1.2197720899719453</v>
      </c>
      <c r="F171" s="1">
        <v>2.5891529197594689</v>
      </c>
    </row>
    <row r="172" spans="2:6">
      <c r="B172" s="1">
        <v>2.8104423952717505</v>
      </c>
      <c r="D172" s="1">
        <v>1.3251162719137246</v>
      </c>
      <c r="F172" s="1">
        <v>1.6944973975736379</v>
      </c>
    </row>
    <row r="173" spans="2:6">
      <c r="B173" s="1">
        <v>1.249362891688371</v>
      </c>
      <c r="D173" s="1">
        <v>0.73748877559738335</v>
      </c>
      <c r="F173" s="1">
        <v>1.2760065707285744</v>
      </c>
    </row>
    <row r="174" spans="2:6">
      <c r="B174" s="1">
        <v>0.98450140283694088</v>
      </c>
      <c r="D174" s="1">
        <v>1.241844463060426</v>
      </c>
      <c r="F174" s="1">
        <v>0.43508976647643866</v>
      </c>
    </row>
    <row r="175" spans="2:6">
      <c r="B175" s="1">
        <v>6.8881070108806106E-2</v>
      </c>
      <c r="D175" s="1">
        <v>0.93441524179321389</v>
      </c>
      <c r="F175" s="1">
        <v>0.46317072346046606</v>
      </c>
    </row>
    <row r="176" spans="2:6">
      <c r="B176" s="1">
        <v>0.82359011274119176</v>
      </c>
      <c r="D176" s="1">
        <v>1.4395267014802768</v>
      </c>
      <c r="F176" s="1">
        <v>0.9166816662868994</v>
      </c>
    </row>
    <row r="177" spans="2:6">
      <c r="B177" s="1">
        <v>0.26893096859819432</v>
      </c>
      <c r="D177" s="1">
        <v>0.93009496195603469</v>
      </c>
      <c r="F177" s="1">
        <v>2.7086911165041534</v>
      </c>
    </row>
    <row r="178" spans="2:6">
      <c r="B178" s="1">
        <v>1.114078083102495</v>
      </c>
      <c r="F178" s="1">
        <v>0.33089100700705093</v>
      </c>
    </row>
    <row r="179" spans="2:6">
      <c r="B179" s="1">
        <v>1.072697600907385</v>
      </c>
      <c r="D179" s="1">
        <v>0.38086402520219248</v>
      </c>
      <c r="F179" s="1">
        <v>3.4911130531691561</v>
      </c>
    </row>
    <row r="180" spans="2:6">
      <c r="B180" s="1">
        <v>1.2891060060428918</v>
      </c>
      <c r="D180" s="1">
        <v>0.98637570627660476</v>
      </c>
      <c r="F180" s="1">
        <v>1.3612551126142749</v>
      </c>
    </row>
    <row r="181" spans="2:6">
      <c r="B181" s="1">
        <v>1.6132220834262625</v>
      </c>
      <c r="D181" s="1">
        <v>0.20372235101608183</v>
      </c>
      <c r="F181" s="1">
        <v>0.18028946952657929</v>
      </c>
    </row>
    <row r="182" spans="2:6">
      <c r="B182" s="1">
        <v>0.27333851258954245</v>
      </c>
      <c r="D182" s="1">
        <v>0.58262316035525719</v>
      </c>
      <c r="F182" s="1">
        <v>1.0937902877106442</v>
      </c>
    </row>
    <row r="183" spans="2:6">
      <c r="B183" s="1">
        <v>2.2478893057037896</v>
      </c>
      <c r="D183" s="1">
        <v>0.39819515001956385</v>
      </c>
      <c r="F183" s="1">
        <v>1.6888242431151339</v>
      </c>
    </row>
    <row r="184" spans="2:6">
      <c r="B184" s="1">
        <v>0.87286434332542473</v>
      </c>
      <c r="D184" s="1">
        <v>1.6538897884657371</v>
      </c>
      <c r="F184" s="1">
        <v>1.4506709625419087</v>
      </c>
    </row>
    <row r="185" spans="2:6">
      <c r="B185" s="1">
        <v>1.3148029278660034</v>
      </c>
      <c r="D185" s="1">
        <v>0.56977642350731217</v>
      </c>
      <c r="F185" s="1">
        <v>1.7122330862320068</v>
      </c>
    </row>
    <row r="186" spans="2:6">
      <c r="B186" s="1">
        <v>0.67057897469940531</v>
      </c>
      <c r="D186" s="1">
        <v>1.1063710261729343</v>
      </c>
      <c r="F186" s="1">
        <v>1.0791451062219075</v>
      </c>
    </row>
    <row r="187" spans="2:6">
      <c r="B187" s="1">
        <v>0.43361352469501196</v>
      </c>
      <c r="D187" s="1">
        <v>0.87766856972412144</v>
      </c>
      <c r="F187" s="1">
        <v>0.77612319341060565</v>
      </c>
    </row>
    <row r="188" spans="2:6">
      <c r="B188" s="1">
        <v>0.1705362939038054</v>
      </c>
      <c r="D188" s="1">
        <v>1.1997463113300075</v>
      </c>
      <c r="F188" s="1">
        <v>1.9515828669510777</v>
      </c>
    </row>
    <row r="189" spans="2:6">
      <c r="B189" s="1">
        <v>1.8842453756224373</v>
      </c>
      <c r="D189" s="1">
        <v>2.4471033781546963</v>
      </c>
      <c r="F189" s="1">
        <v>0.25517909835461661</v>
      </c>
    </row>
    <row r="190" spans="2:6">
      <c r="B190" s="1">
        <v>1.1802456741238552</v>
      </c>
      <c r="D190" s="1">
        <v>0.90460287663013328</v>
      </c>
      <c r="F190" s="1">
        <v>1.3748431968148336</v>
      </c>
    </row>
    <row r="191" spans="2:6">
      <c r="B191" s="1">
        <v>1.97604092592248</v>
      </c>
      <c r="D191" s="1">
        <v>0.1277684330916615</v>
      </c>
      <c r="F191" s="1">
        <v>1.2177854351838648</v>
      </c>
    </row>
    <row r="192" spans="2:6">
      <c r="B192" s="1">
        <v>1.4436328422933105</v>
      </c>
      <c r="D192" s="1">
        <v>0.25469054798629637</v>
      </c>
      <c r="F192" s="1">
        <v>1.196541030782861</v>
      </c>
    </row>
    <row r="193" spans="2:6">
      <c r="B193" s="1">
        <v>0.80881636536605495</v>
      </c>
      <c r="D193" s="1">
        <v>0.2293620339273173</v>
      </c>
      <c r="F193" s="1">
        <v>1.547376153415704</v>
      </c>
    </row>
    <row r="194" spans="2:6">
      <c r="B194" s="1">
        <v>1.0301762811915751</v>
      </c>
      <c r="D194" s="1">
        <v>0.83363204438928262</v>
      </c>
      <c r="F194" s="1">
        <v>0.44918886313121709</v>
      </c>
    </row>
    <row r="195" spans="2:6">
      <c r="B195" s="1">
        <v>0.41279333846016819</v>
      </c>
      <c r="D195" s="1">
        <v>0.33685444451864133</v>
      </c>
      <c r="F195" s="1">
        <v>1.8141602194878981</v>
      </c>
    </row>
    <row r="196" spans="2:6">
      <c r="B196" s="1">
        <v>7.5884758344149983E-2</v>
      </c>
      <c r="D196" s="1">
        <v>0.3278137997567015</v>
      </c>
      <c r="F196" s="1">
        <v>1.6584851568727341</v>
      </c>
    </row>
    <row r="197" spans="2:6">
      <c r="B197" s="1">
        <v>7.7108449436084997E-2</v>
      </c>
      <c r="D197" s="1">
        <v>0.70007918084778475</v>
      </c>
      <c r="F197" s="1">
        <v>2.4695068458917127</v>
      </c>
    </row>
    <row r="198" spans="2:6">
      <c r="B198" s="1">
        <v>1.5398444583848345</v>
      </c>
      <c r="D198" s="1">
        <v>1.2842086802092159</v>
      </c>
      <c r="F198" s="1">
        <v>1.2243605212055815</v>
      </c>
    </row>
    <row r="199" spans="2:6">
      <c r="B199" s="1">
        <v>0.39256691973285945</v>
      </c>
      <c r="D199" s="1">
        <v>0.25044984409350651</v>
      </c>
      <c r="F199" s="1">
        <v>0.10969019762332084</v>
      </c>
    </row>
    <row r="200" spans="2:6">
      <c r="B200" s="1">
        <v>1.8797056698405867</v>
      </c>
      <c r="D200" s="1">
        <v>0.84628371575441375</v>
      </c>
      <c r="F200" s="1">
        <v>1.7756707456731784</v>
      </c>
    </row>
    <row r="201" spans="2:6">
      <c r="B201" s="1">
        <v>1.3664085850415451</v>
      </c>
      <c r="D201" s="1">
        <v>0.88273780932926715</v>
      </c>
      <c r="F201" s="1">
        <v>1.8582839331824794</v>
      </c>
    </row>
    <row r="202" spans="2:6">
      <c r="B202" s="1">
        <v>1.1627296804284535</v>
      </c>
      <c r="D202" s="1">
        <v>0.12287829906619023</v>
      </c>
      <c r="F202" s="1">
        <v>0.45235626353788783</v>
      </c>
    </row>
    <row r="203" spans="2:6">
      <c r="B203" s="1">
        <v>0.89064485763767276</v>
      </c>
      <c r="D203" s="1">
        <v>1.2635233650076914</v>
      </c>
      <c r="F203" s="1">
        <v>1.8001199380317257</v>
      </c>
    </row>
    <row r="204" spans="2:6">
      <c r="B204" s="1">
        <v>0.88603914484901136</v>
      </c>
      <c r="D204" s="1">
        <v>8.9215710771908333E-2</v>
      </c>
      <c r="F204" s="1">
        <v>0.8768267340924828</v>
      </c>
    </row>
    <row r="205" spans="2:6">
      <c r="B205" s="1">
        <v>1.0364104952079707</v>
      </c>
      <c r="D205" s="1">
        <v>1.2585521507335555</v>
      </c>
      <c r="F205" s="1">
        <v>1.4926750631744998</v>
      </c>
    </row>
    <row r="206" spans="2:6">
      <c r="B206" s="1">
        <v>7.0530161581948386E-2</v>
      </c>
      <c r="D206" s="1">
        <v>0.79999802629197847</v>
      </c>
      <c r="F206" s="1">
        <v>2.6212298621214831</v>
      </c>
    </row>
    <row r="207" spans="2:6">
      <c r="B207" s="1">
        <v>0.14325205134377586</v>
      </c>
      <c r="D207" s="1">
        <v>0.37121306192205461</v>
      </c>
      <c r="F207" s="1">
        <v>1.5136470655250083</v>
      </c>
    </row>
    <row r="208" spans="2:6">
      <c r="B208" s="1">
        <v>0.54361794522612827</v>
      </c>
      <c r="F208" s="1">
        <v>0.61057170925398074</v>
      </c>
    </row>
    <row r="209" spans="2:6">
      <c r="B209" s="1">
        <v>0.26407841915943697</v>
      </c>
      <c r="F209" s="1">
        <v>2.6596725399239114</v>
      </c>
    </row>
    <row r="210" spans="2:6">
      <c r="B210" s="1">
        <v>1.2756519062143672</v>
      </c>
      <c r="F210" s="1">
        <v>0.85920877434924625</v>
      </c>
    </row>
    <row r="211" spans="2:6">
      <c r="B211" s="1">
        <v>1.0366449678590297</v>
      </c>
      <c r="F211" s="1">
        <v>0.21131532419357285</v>
      </c>
    </row>
    <row r="212" spans="2:6">
      <c r="B212" s="1">
        <v>1.5865720007212192</v>
      </c>
      <c r="F212" s="1">
        <v>0.25169451950253213</v>
      </c>
    </row>
    <row r="213" spans="2:6">
      <c r="B213" s="1">
        <v>0.95836410590868881</v>
      </c>
      <c r="F213" s="1">
        <v>2.5542578722783174</v>
      </c>
    </row>
    <row r="214" spans="2:6">
      <c r="B214" s="1">
        <v>0.33511969171352601</v>
      </c>
      <c r="F214" s="1">
        <v>0.90424476398870479</v>
      </c>
    </row>
    <row r="215" spans="2:6">
      <c r="B215" s="1">
        <v>0.77128891904612207</v>
      </c>
      <c r="F215" s="1">
        <v>0.37467207537374003</v>
      </c>
    </row>
    <row r="216" spans="2:6">
      <c r="B216" s="1">
        <v>1.746372008672453</v>
      </c>
      <c r="F216" s="1">
        <v>3.7676173898786396</v>
      </c>
    </row>
    <row r="217" spans="2:6">
      <c r="B217" s="1">
        <v>0.21743215410755778</v>
      </c>
      <c r="F217" s="1">
        <v>0.16664286568117664</v>
      </c>
    </row>
    <row r="218" spans="2:6">
      <c r="B218" s="1">
        <v>0.38179900952777085</v>
      </c>
      <c r="F218" s="1">
        <v>1.9694175661196629</v>
      </c>
    </row>
    <row r="219" spans="2:6">
      <c r="B219" s="1">
        <v>0.57646283477932159</v>
      </c>
      <c r="F219" s="1">
        <v>1.7079455863269257</v>
      </c>
    </row>
    <row r="220" spans="2:6">
      <c r="B220" s="1">
        <v>0.11950046438109002</v>
      </c>
      <c r="F220" s="1">
        <v>0.81477522179433681</v>
      </c>
    </row>
    <row r="221" spans="2:6">
      <c r="B221" s="1">
        <v>0.64732973061392551</v>
      </c>
      <c r="F221" s="1">
        <v>0.21632274380353395</v>
      </c>
    </row>
    <row r="222" spans="2:6">
      <c r="B222" s="1">
        <v>1.0305747861804551</v>
      </c>
      <c r="F222" s="1">
        <v>1.5427216742563392</v>
      </c>
    </row>
    <row r="223" spans="2:6">
      <c r="B223" s="1">
        <v>1.2525859054612276</v>
      </c>
      <c r="F223" s="1">
        <v>0.19101078075521791</v>
      </c>
    </row>
    <row r="224" spans="2:6">
      <c r="B224" s="1">
        <v>0.92152185172661982</v>
      </c>
      <c r="F224" s="1">
        <v>1.4929336727161091</v>
      </c>
    </row>
    <row r="225" spans="2:6">
      <c r="B225" s="1">
        <v>6.1981071984907501E-2</v>
      </c>
      <c r="F225" s="1">
        <v>2.0262495989837279</v>
      </c>
    </row>
    <row r="226" spans="2:6">
      <c r="B226" s="1">
        <v>1.5238771664014701</v>
      </c>
      <c r="F226" s="1">
        <v>0.75046863429335775</v>
      </c>
    </row>
    <row r="227" spans="2:6">
      <c r="B227" s="1">
        <v>0.93080322502757773</v>
      </c>
      <c r="F227" s="1">
        <v>1.791292732344794</v>
      </c>
    </row>
    <row r="228" spans="2:6">
      <c r="B228" s="1">
        <v>1.2490082271741638</v>
      </c>
      <c r="F228" s="1">
        <v>1.425064184616158</v>
      </c>
    </row>
    <row r="229" spans="2:6">
      <c r="B229" s="1">
        <v>1.3556676687467042</v>
      </c>
      <c r="F229" s="1">
        <v>0.93888169451785009</v>
      </c>
    </row>
    <row r="230" spans="2:6">
      <c r="B230" s="1">
        <v>1.1583131220473692</v>
      </c>
      <c r="F230" s="1">
        <v>1.8207052575438281</v>
      </c>
    </row>
    <row r="231" spans="2:6">
      <c r="B231" s="1">
        <v>0.18992388179605416</v>
      </c>
      <c r="F231" s="1">
        <v>1.7656711767309514</v>
      </c>
    </row>
    <row r="232" spans="2:6">
      <c r="B232" s="1">
        <v>1.0924883733897426</v>
      </c>
      <c r="F232" s="1">
        <v>0.93635914316055224</v>
      </c>
    </row>
    <row r="233" spans="2:6">
      <c r="B233" s="1">
        <v>0.98996569930374512</v>
      </c>
      <c r="F233" s="1">
        <v>0.94834335561352978</v>
      </c>
    </row>
    <row r="234" spans="2:6">
      <c r="B234" s="1">
        <v>0.95405542465067594</v>
      </c>
      <c r="F234" s="1">
        <v>0.57747461382401788</v>
      </c>
    </row>
    <row r="235" spans="2:6">
      <c r="B235" s="1">
        <v>0.62138946952689955</v>
      </c>
      <c r="F235" s="1">
        <v>3.58751431625786</v>
      </c>
    </row>
    <row r="236" spans="2:6">
      <c r="B236" s="1">
        <v>1.5546398797025061</v>
      </c>
      <c r="F236" s="1">
        <v>0.98864555916752994</v>
      </c>
    </row>
    <row r="237" spans="2:6">
      <c r="B237" s="1">
        <v>0.31678885629673342</v>
      </c>
      <c r="F237" s="1">
        <v>0.47212417986266331</v>
      </c>
    </row>
    <row r="238" spans="2:6">
      <c r="B238" s="1">
        <v>0.80577659492553855</v>
      </c>
      <c r="F238" s="1">
        <v>0.167060729441457</v>
      </c>
    </row>
    <row r="239" spans="2:6">
      <c r="B239" s="1">
        <v>0.95130037100073128</v>
      </c>
      <c r="F239" s="1">
        <v>0.62919701473548584</v>
      </c>
    </row>
    <row r="240" spans="2:6">
      <c r="B240" s="1">
        <v>0.96282548994365191</v>
      </c>
      <c r="F240" s="1">
        <v>1.6117428368482574</v>
      </c>
    </row>
    <row r="241" spans="2:6">
      <c r="B241" s="1">
        <v>0.89197090884912478</v>
      </c>
      <c r="F241" s="1">
        <v>0.3983093815485147</v>
      </c>
    </row>
    <row r="242" spans="2:6">
      <c r="B242" s="1">
        <v>0.36823358444895338</v>
      </c>
      <c r="F242" s="1">
        <v>2.268867711719138</v>
      </c>
    </row>
    <row r="243" spans="2:6">
      <c r="B243" s="1">
        <v>1.0307944811434222</v>
      </c>
      <c r="F243" s="1">
        <v>1.141389221054852</v>
      </c>
    </row>
    <row r="244" spans="2:6">
      <c r="B244" s="1">
        <v>0.75899486773281633</v>
      </c>
      <c r="F244" s="1">
        <v>0.51366849735975317</v>
      </c>
    </row>
    <row r="245" spans="2:6">
      <c r="B245" s="1">
        <v>0.86672519910242085</v>
      </c>
      <c r="F245" s="1">
        <v>0.12343300421820216</v>
      </c>
    </row>
    <row r="246" spans="2:6">
      <c r="B246" s="1">
        <v>0.86229632598126005</v>
      </c>
      <c r="F246" s="1">
        <v>1.3449976853547052</v>
      </c>
    </row>
    <row r="247" spans="2:6">
      <c r="B247" s="1">
        <v>0.96742873978429789</v>
      </c>
      <c r="F247" s="1">
        <v>1.8059191954286145</v>
      </c>
    </row>
    <row r="248" spans="2:6">
      <c r="B248" s="1">
        <v>0.8020092696412946</v>
      </c>
      <c r="F248" s="1">
        <v>0.6338800640918284</v>
      </c>
    </row>
    <row r="249" spans="2:6">
      <c r="B249" s="1">
        <v>0.76005048725218549</v>
      </c>
      <c r="F249" s="1">
        <v>1.8587381007965058</v>
      </c>
    </row>
    <row r="250" spans="2:6">
      <c r="B250" s="1">
        <v>0.34001130350780645</v>
      </c>
      <c r="F250" s="1">
        <v>0.61931468211878815</v>
      </c>
    </row>
    <row r="251" spans="2:6">
      <c r="B251" s="1">
        <v>0.83999236134406274</v>
      </c>
      <c r="F251" s="1">
        <v>1.7404161077817895</v>
      </c>
    </row>
    <row r="252" spans="2:6">
      <c r="B252" s="1">
        <v>1.4312156435792385</v>
      </c>
      <c r="F252" s="1">
        <v>6.8326364956794186E-2</v>
      </c>
    </row>
    <row r="253" spans="2:6">
      <c r="B253" s="1">
        <v>1.198837976101955</v>
      </c>
      <c r="F253" s="1">
        <v>1.114551461711041</v>
      </c>
    </row>
    <row r="254" spans="2:6">
      <c r="B254" s="1">
        <v>1.3450065519675602</v>
      </c>
      <c r="F254" s="1">
        <v>0.53333710762055064</v>
      </c>
    </row>
    <row r="255" spans="2:6">
      <c r="B255" s="1">
        <v>0.24648119743848965</v>
      </c>
      <c r="F255" s="1">
        <v>1.3869145976275536</v>
      </c>
    </row>
    <row r="256" spans="2:6">
      <c r="B256" s="1">
        <v>0.33539928557222592</v>
      </c>
      <c r="F256" s="1">
        <v>1.7201519566908858</v>
      </c>
    </row>
    <row r="257" spans="2:6">
      <c r="B257" s="1">
        <v>0.78704291973135909</v>
      </c>
      <c r="F257" s="1">
        <v>1.6284741353059757</v>
      </c>
    </row>
    <row r="258" spans="2:6">
      <c r="B258" s="1">
        <v>1.2458783128362865</v>
      </c>
      <c r="F258" s="1">
        <v>0.54681238880200722</v>
      </c>
    </row>
    <row r="259" spans="2:6">
      <c r="B259" s="1">
        <v>0.92112827263377062</v>
      </c>
      <c r="F259" s="1">
        <v>0.80370968895107608</v>
      </c>
    </row>
    <row r="260" spans="2:6">
      <c r="B260" s="1">
        <v>0.84623987527974109</v>
      </c>
      <c r="F260" s="1">
        <v>1.232487264476954</v>
      </c>
    </row>
    <row r="261" spans="2:6">
      <c r="B261" s="1">
        <v>0.99281877828469989</v>
      </c>
      <c r="F261" s="1">
        <v>2.0682689698940142</v>
      </c>
    </row>
    <row r="262" spans="2:6">
      <c r="B262" s="1">
        <v>0.85730836366062002</v>
      </c>
      <c r="F262" s="1">
        <v>0.76858607989410233</v>
      </c>
    </row>
    <row r="263" spans="2:6">
      <c r="B263" s="1">
        <v>1.2616835428402422</v>
      </c>
      <c r="F263" s="1">
        <v>0.14667200243993819</v>
      </c>
    </row>
    <row r="264" spans="2:6">
      <c r="B264" s="1">
        <v>0.80115856739680069</v>
      </c>
      <c r="F264" s="1">
        <v>0.63607898407991226</v>
      </c>
    </row>
    <row r="265" spans="2:6">
      <c r="B265" s="1">
        <v>1.1240219894195758</v>
      </c>
      <c r="F265" s="1">
        <v>0.67137302913954666</v>
      </c>
    </row>
    <row r="266" spans="2:6">
      <c r="B266" s="1">
        <v>1.2150747145981959</v>
      </c>
      <c r="F266" s="1">
        <v>0.8888380389736289</v>
      </c>
    </row>
    <row r="267" spans="2:6">
      <c r="B267" s="1">
        <v>1.2061199282040704</v>
      </c>
      <c r="F267" s="1">
        <v>1.6335758858249241</v>
      </c>
    </row>
    <row r="268" spans="2:6">
      <c r="B268" s="1">
        <v>1.0065960168928354</v>
      </c>
      <c r="F268" s="1">
        <v>1.6708540818057058</v>
      </c>
    </row>
    <row r="269" spans="2:6">
      <c r="B269" s="1">
        <v>0.85944176923149629</v>
      </c>
      <c r="F269" s="1">
        <v>1.1038740894749959</v>
      </c>
    </row>
    <row r="270" spans="2:6">
      <c r="B270" s="1">
        <v>1.1904196197855677</v>
      </c>
      <c r="F270" s="1">
        <v>1.0839828287136126</v>
      </c>
    </row>
    <row r="271" spans="2:6">
      <c r="B271" s="1">
        <v>1.2516357001169147</v>
      </c>
      <c r="F271" s="1">
        <v>1.4508586391806768</v>
      </c>
    </row>
    <row r="272" spans="2:6">
      <c r="B272" s="1">
        <v>1.0791963355406264</v>
      </c>
      <c r="F272" s="1">
        <v>1.6798886677155278</v>
      </c>
    </row>
    <row r="273" spans="2:6">
      <c r="B273" s="1">
        <v>1.0868211300064754</v>
      </c>
      <c r="F273" s="1">
        <v>1.0801194484567709</v>
      </c>
    </row>
    <row r="274" spans="2:6">
      <c r="B274" s="1">
        <v>1.0373306525864967</v>
      </c>
      <c r="F274" s="1">
        <v>0.94890244481300889</v>
      </c>
    </row>
    <row r="275" spans="2:6">
      <c r="B275" s="1">
        <v>0.92729746482256148</v>
      </c>
      <c r="F275" s="1">
        <v>0.66212465934199416</v>
      </c>
    </row>
    <row r="276" spans="2:6">
      <c r="B276" s="1">
        <v>0.38122928039286547</v>
      </c>
      <c r="F276" s="1">
        <v>1.2132994216687483</v>
      </c>
    </row>
    <row r="277" spans="2:6">
      <c r="B277" s="1">
        <v>0.73107636679987986</v>
      </c>
      <c r="F277" s="1">
        <v>1.8936242816648023</v>
      </c>
    </row>
    <row r="278" spans="2:6">
      <c r="B278" s="1">
        <v>1.1286685871452917</v>
      </c>
      <c r="F278" s="1">
        <v>0.47009323292922472</v>
      </c>
    </row>
    <row r="279" spans="2:6">
      <c r="B279" s="1">
        <v>0.71562580131013109</v>
      </c>
      <c r="F279" s="1">
        <v>0.28769168696158204</v>
      </c>
    </row>
    <row r="280" spans="2:6">
      <c r="B280" s="1">
        <v>1.2544079944029665</v>
      </c>
      <c r="F280" s="1">
        <v>0.56386978157695522</v>
      </c>
    </row>
    <row r="281" spans="2:6">
      <c r="B281" s="1">
        <v>0.9322194201363907</v>
      </c>
      <c r="F281" s="1">
        <v>1.4127164410361182</v>
      </c>
    </row>
    <row r="282" spans="2:6">
      <c r="B282" s="1">
        <v>2.0246053348886961</v>
      </c>
      <c r="F282" s="1">
        <v>2.3969666231754956</v>
      </c>
    </row>
    <row r="283" spans="2:6">
      <c r="B283" s="1">
        <v>1.4006558771946653</v>
      </c>
      <c r="F283" s="1">
        <v>1.7434258302565191</v>
      </c>
    </row>
    <row r="284" spans="2:6">
      <c r="B284" s="1">
        <v>0.81152363782450232</v>
      </c>
      <c r="F284" s="1">
        <v>1.4775914769390348</v>
      </c>
    </row>
    <row r="285" spans="2:6">
      <c r="B285" s="1">
        <v>0.60129673961786267</v>
      </c>
      <c r="F285" s="1">
        <v>1.6981923121862312</v>
      </c>
    </row>
    <row r="286" spans="2:6">
      <c r="B286" s="1">
        <v>0.76503795698322241</v>
      </c>
      <c r="F286" s="1">
        <v>0.15159518922777512</v>
      </c>
    </row>
    <row r="287" spans="2:6">
      <c r="B287" s="1">
        <v>1.2465999566047772</v>
      </c>
      <c r="F287" s="1">
        <v>0.39391833930886933</v>
      </c>
    </row>
    <row r="288" spans="2:6">
      <c r="B288" s="1">
        <v>1.2490382751399509</v>
      </c>
      <c r="F288" s="1">
        <v>0.84437296068412326</v>
      </c>
    </row>
    <row r="289" spans="2:6">
      <c r="B289" s="1">
        <v>1.1197305487976703</v>
      </c>
      <c r="F289" s="1">
        <v>1.7388437617688046</v>
      </c>
    </row>
    <row r="290" spans="2:6">
      <c r="B290" s="1">
        <v>0.32362870923009773</v>
      </c>
      <c r="F290" s="1">
        <v>0.63740207975374574</v>
      </c>
    </row>
    <row r="291" spans="2:6">
      <c r="B291" s="1">
        <v>0.62706853506064031</v>
      </c>
      <c r="F291" s="1">
        <v>1.634554661366215</v>
      </c>
    </row>
    <row r="292" spans="2:6">
      <c r="B292" s="1">
        <v>0.57334178705429939</v>
      </c>
      <c r="F292" s="1">
        <v>6.0483845886390282E-2</v>
      </c>
    </row>
    <row r="293" spans="2:6">
      <c r="B293" s="1">
        <v>1.056250526650635</v>
      </c>
      <c r="F293" s="1">
        <v>1.3010163300554096</v>
      </c>
    </row>
    <row r="294" spans="2:6">
      <c r="B294" s="1">
        <v>2.1291875261051096</v>
      </c>
      <c r="F294" s="1">
        <v>1.5117801509293907</v>
      </c>
    </row>
    <row r="295" spans="2:6">
      <c r="B295" s="1">
        <v>0.72165411287244519</v>
      </c>
      <c r="F295" s="1">
        <v>1.5437231089193713</v>
      </c>
    </row>
    <row r="296" spans="2:6">
      <c r="B296" s="1">
        <v>2.0923905901665223</v>
      </c>
      <c r="F296" s="1">
        <v>0.27079803097069299</v>
      </c>
    </row>
    <row r="297" spans="2:6">
      <c r="B297" s="1">
        <v>0.46413880980737043</v>
      </c>
      <c r="F297" s="1">
        <v>0.94794189508703164</v>
      </c>
    </row>
    <row r="298" spans="2:6">
      <c r="B298" s="1">
        <v>1.5628444521311631</v>
      </c>
      <c r="F298" s="1">
        <v>1.5205369163030837</v>
      </c>
    </row>
    <row r="299" spans="2:6">
      <c r="B299" s="1">
        <v>2.1531372326061482</v>
      </c>
      <c r="F299" s="1">
        <v>1.1452466902364571</v>
      </c>
    </row>
    <row r="300" spans="2:6">
      <c r="B300" s="1">
        <v>0.14583164457710865</v>
      </c>
      <c r="F300" s="1">
        <v>1.2410346792693445</v>
      </c>
    </row>
    <row r="301" spans="2:6">
      <c r="B301" s="1">
        <v>0.9889342166749262</v>
      </c>
      <c r="F301" s="1">
        <v>1.2206473807776745</v>
      </c>
    </row>
    <row r="302" spans="2:6">
      <c r="B302" s="1">
        <v>1.8831331082987157</v>
      </c>
      <c r="F302" s="1">
        <v>1.7681917577298369</v>
      </c>
    </row>
    <row r="303" spans="2:6">
      <c r="B303" s="1">
        <v>2.1146536698666654</v>
      </c>
      <c r="F303" s="1">
        <v>1.7572902572243969</v>
      </c>
    </row>
    <row r="304" spans="2:6">
      <c r="B304" s="1">
        <v>1.9822175069553167</v>
      </c>
      <c r="F304" s="1">
        <v>1.7264974959575741</v>
      </c>
    </row>
    <row r="305" spans="2:6">
      <c r="B305" s="1">
        <v>0.71726760245714805</v>
      </c>
      <c r="F305" s="1">
        <v>1.4973142720561694</v>
      </c>
    </row>
    <row r="306" spans="2:6">
      <c r="B306" s="1">
        <v>1.3164082773823937</v>
      </c>
      <c r="F306" s="1">
        <v>0.83003022921166858</v>
      </c>
    </row>
    <row r="307" spans="2:6">
      <c r="B307" s="1">
        <v>0.30985132284508121</v>
      </c>
      <c r="F307" s="1">
        <v>0.82706878051803956</v>
      </c>
    </row>
    <row r="308" spans="2:6">
      <c r="B308" s="1">
        <v>0.2825956012230692</v>
      </c>
      <c r="F308" s="1">
        <v>0.64939515881957854</v>
      </c>
    </row>
    <row r="309" spans="2:6">
      <c r="B309" s="1">
        <v>1.2622761281327297</v>
      </c>
      <c r="F309" s="1">
        <v>2.3398547994168895</v>
      </c>
    </row>
    <row r="310" spans="2:6">
      <c r="B310" s="1">
        <v>0.96048371897067919</v>
      </c>
      <c r="F310" s="1">
        <v>1.8769604679827034</v>
      </c>
    </row>
    <row r="311" spans="2:6">
      <c r="B311" s="1">
        <v>1.995676532679872</v>
      </c>
      <c r="F311" s="1">
        <v>0.29434514398914641</v>
      </c>
    </row>
    <row r="312" spans="2:6">
      <c r="B312" s="1">
        <v>0.75520242037881602</v>
      </c>
      <c r="F312" s="1">
        <v>0.70338347190514727</v>
      </c>
    </row>
    <row r="313" spans="2:6">
      <c r="B313" s="1">
        <v>1.0574081122178385</v>
      </c>
      <c r="F313" s="1">
        <v>3.8724207538268298</v>
      </c>
    </row>
    <row r="314" spans="2:6">
      <c r="B314" s="1">
        <v>1.3136182498706312</v>
      </c>
      <c r="F314" s="1">
        <v>1.4850684945239641</v>
      </c>
    </row>
    <row r="315" spans="2:6">
      <c r="B315" s="1">
        <v>0.89329646747097358</v>
      </c>
      <c r="F315" s="1">
        <v>0.33373216531961142</v>
      </c>
    </row>
    <row r="316" spans="2:6">
      <c r="B316" s="1">
        <v>2.1516008456341873</v>
      </c>
      <c r="F316" s="1">
        <v>1.4256114516651637</v>
      </c>
    </row>
    <row r="317" spans="2:6">
      <c r="B317" s="1">
        <v>1.535503266213019</v>
      </c>
      <c r="F317" s="1">
        <v>0.78696607575328092</v>
      </c>
    </row>
    <row r="318" spans="2:6">
      <c r="B318" s="1">
        <v>1.0893525479766284</v>
      </c>
      <c r="F318" s="1">
        <v>0.24808068513860324</v>
      </c>
    </row>
    <row r="319" spans="2:6">
      <c r="B319" s="1">
        <v>1.3449282302206729</v>
      </c>
      <c r="F319" s="1">
        <v>1.3127389774291596</v>
      </c>
    </row>
    <row r="320" spans="2:6">
      <c r="B320" s="1">
        <v>0.41147043982217585</v>
      </c>
      <c r="F320" s="1">
        <v>0.26489015756632839</v>
      </c>
    </row>
    <row r="321" spans="2:6">
      <c r="B321" s="1">
        <v>1.1771221634508175</v>
      </c>
      <c r="F321" s="1">
        <v>1.4553791339680078</v>
      </c>
    </row>
    <row r="322" spans="2:6">
      <c r="B322" s="1">
        <v>1.2098719832106195</v>
      </c>
      <c r="F322" s="1">
        <v>0.90948394700690816</v>
      </c>
    </row>
    <row r="323" spans="2:6">
      <c r="B323" s="1">
        <v>1.469387889689584</v>
      </c>
      <c r="F323" s="1">
        <v>0.46659515712201627</v>
      </c>
    </row>
    <row r="324" spans="2:6">
      <c r="B324" s="1">
        <v>1.3333563152654611</v>
      </c>
      <c r="F324" s="1">
        <v>1.1926870097284774</v>
      </c>
    </row>
    <row r="325" spans="2:6">
      <c r="B325" s="1">
        <v>1.1382583215377684</v>
      </c>
      <c r="F325" s="1">
        <v>1.227121978520366</v>
      </c>
    </row>
    <row r="326" spans="2:6">
      <c r="B326" s="1">
        <v>1.1055424904605782</v>
      </c>
      <c r="F326" s="1">
        <v>1.382260611057792</v>
      </c>
    </row>
    <row r="327" spans="2:6">
      <c r="B327" s="1">
        <v>1.358881815906706</v>
      </c>
      <c r="F327" s="1">
        <v>1.4148557576822312</v>
      </c>
    </row>
    <row r="328" spans="2:6">
      <c r="B328" s="1">
        <v>0.41831029275554016</v>
      </c>
      <c r="F328" s="1">
        <v>1.0550027971860703</v>
      </c>
    </row>
    <row r="329" spans="2:6">
      <c r="B329" s="1">
        <v>0.94350267758420625</v>
      </c>
      <c r="F329" s="1">
        <v>1.790607047617327</v>
      </c>
    </row>
    <row r="330" spans="2:6">
      <c r="B330" s="1">
        <v>1.2117694383616273</v>
      </c>
      <c r="F330" s="1">
        <v>1.3922917057346154</v>
      </c>
    </row>
    <row r="331" spans="2:6">
      <c r="B331" s="1">
        <v>1.54938739676502</v>
      </c>
      <c r="F331" s="1">
        <v>1.280036938860855</v>
      </c>
    </row>
    <row r="332" spans="2:6">
      <c r="B332" s="1">
        <v>1.4731192559328041</v>
      </c>
      <c r="F332" s="1">
        <v>0.27790245377986378</v>
      </c>
    </row>
    <row r="333" spans="2:6">
      <c r="B333" s="1">
        <v>0.93699655410691884</v>
      </c>
      <c r="F333" s="1">
        <v>1.8135799489354871</v>
      </c>
    </row>
    <row r="334" spans="2:6">
      <c r="B334" s="1">
        <v>1.6035259496795236</v>
      </c>
      <c r="F334" s="1">
        <v>0.45444577937513086</v>
      </c>
    </row>
    <row r="335" spans="2:6">
      <c r="B335" s="1">
        <v>0.86138257226757398</v>
      </c>
      <c r="F335" s="1">
        <v>1.6440522815029186</v>
      </c>
    </row>
    <row r="336" spans="2:6">
      <c r="B336" s="1">
        <v>0.39409572082493316</v>
      </c>
      <c r="F336" s="1">
        <v>0.35082876822696341</v>
      </c>
    </row>
    <row r="337" spans="2:6">
      <c r="B337" s="1">
        <v>1.6144427204626586</v>
      </c>
      <c r="F337" s="1">
        <v>1.3529860109476164</v>
      </c>
    </row>
    <row r="338" spans="2:6">
      <c r="B338" s="1">
        <v>1.5284139166457023</v>
      </c>
    </row>
    <row r="339" spans="2:6">
      <c r="B339" s="1">
        <v>0.90311279308086057</v>
      </c>
    </row>
    <row r="340" spans="2:6">
      <c r="B340" s="1">
        <v>1.676234145450386</v>
      </c>
    </row>
    <row r="341" spans="2:6">
      <c r="B341" s="1">
        <v>1.2573359470035872</v>
      </c>
    </row>
    <row r="342" spans="2:6">
      <c r="B342" s="1">
        <v>0.86270221981418604</v>
      </c>
    </row>
    <row r="343" spans="2:6">
      <c r="B343" s="1">
        <v>9.6332152767393875E-2</v>
      </c>
    </row>
    <row r="344" spans="2:6">
      <c r="B344" s="1">
        <v>1.7784154549414588</v>
      </c>
    </row>
    <row r="345" spans="2:6">
      <c r="B345" s="1">
        <v>0.32063873959845118</v>
      </c>
    </row>
    <row r="346" spans="2:6">
      <c r="B346" s="1">
        <v>4.9446883240107382E-2</v>
      </c>
    </row>
    <row r="347" spans="2:6">
      <c r="B347" s="1">
        <v>2.6715922231388878</v>
      </c>
    </row>
    <row r="348" spans="2:6">
      <c r="B348" s="1">
        <v>0.59524921706102907</v>
      </c>
    </row>
    <row r="349" spans="2:6">
      <c r="B349" s="1">
        <v>0.54345834619473499</v>
      </c>
    </row>
    <row r="350" spans="2:6">
      <c r="B350" s="1">
        <v>1.3275191284691363</v>
      </c>
    </row>
    <row r="351" spans="2:6">
      <c r="B351" s="1">
        <v>0.92632952625253795</v>
      </c>
    </row>
    <row r="352" spans="2:6">
      <c r="B352" s="1">
        <v>0.81085322337473031</v>
      </c>
    </row>
    <row r="353" spans="2:2">
      <c r="B353" s="1">
        <v>0.52419415199805419</v>
      </c>
    </row>
    <row r="354" spans="2:2">
      <c r="B354" s="1">
        <v>1.113609137800377</v>
      </c>
    </row>
    <row r="355" spans="2:2">
      <c r="B355" s="1">
        <v>1.9974020740594103</v>
      </c>
    </row>
    <row r="356" spans="2:2">
      <c r="B356" s="1">
        <v>1.2472703710545492</v>
      </c>
    </row>
    <row r="357" spans="2:2">
      <c r="B357" s="1">
        <v>0.26991708372457091</v>
      </c>
    </row>
    <row r="358" spans="2:2">
      <c r="B358" s="1">
        <v>0.49548800028981616</v>
      </c>
    </row>
    <row r="359" spans="2:2">
      <c r="B359" s="1">
        <v>1.384838332450633</v>
      </c>
    </row>
    <row r="360" spans="2:2">
      <c r="B360" s="1">
        <v>1.4856201948793972</v>
      </c>
    </row>
    <row r="361" spans="2:2">
      <c r="B361" s="1">
        <v>0.57253935859090577</v>
      </c>
    </row>
    <row r="362" spans="2:2">
      <c r="B362" s="1">
        <v>1.2534637001338902</v>
      </c>
    </row>
    <row r="363" spans="2:2">
      <c r="B363" s="1">
        <v>0.21503895678002494</v>
      </c>
    </row>
    <row r="364" spans="2:2">
      <c r="B364" s="1">
        <v>1.0211372619753256</v>
      </c>
    </row>
    <row r="365" spans="2:2">
      <c r="B365" s="1">
        <v>0.2104780203862823</v>
      </c>
    </row>
    <row r="366" spans="2:2">
      <c r="B366" s="1">
        <v>1.2488880353110159</v>
      </c>
    </row>
    <row r="367" spans="2:2">
      <c r="B367" s="1">
        <v>1.3310894179121542</v>
      </c>
    </row>
    <row r="369" spans="1:6">
      <c r="A369" s="1" t="s">
        <v>54</v>
      </c>
      <c r="B369" s="1">
        <f t="shared" ref="B369:F369" si="0">AVERAGE(B4:B367)</f>
        <v>1</v>
      </c>
      <c r="D369" s="1">
        <f t="shared" si="0"/>
        <v>0.8902156703922085</v>
      </c>
      <c r="F369" s="1">
        <f t="shared" si="0"/>
        <v>1.1881199842593537</v>
      </c>
    </row>
    <row r="370" spans="1:6">
      <c r="A370" s="1" t="s">
        <v>5</v>
      </c>
      <c r="B370" s="1">
        <f t="shared" ref="B370:F370" si="1">_xlfn.STDEV.S(B4:B367)/SQRT(COUNT(B4:B367))</f>
        <v>2.3041433247487825E-2</v>
      </c>
      <c r="D370" s="1">
        <f t="shared" si="1"/>
        <v>2.4649137414996077E-2</v>
      </c>
      <c r="F370" s="1">
        <f t="shared" si="1"/>
        <v>3.2108327497520558E-2</v>
      </c>
    </row>
    <row r="371" spans="1:6">
      <c r="A371" s="1" t="s">
        <v>55</v>
      </c>
      <c r="B371" s="6"/>
      <c r="C371" s="6"/>
      <c r="D371" s="7">
        <f>_xlfn.T.TEST(B4:B367,D4:D366,2,3)</f>
        <v>1.2166445529872667E-3</v>
      </c>
      <c r="E371" s="7"/>
      <c r="F371" s="7">
        <f>_xlfn.T.TEST(B4:B367,F4:F366,2,3)</f>
        <v>2.4166764319837481E-6</v>
      </c>
    </row>
    <row r="372" spans="1:6">
      <c r="A372" s="1" t="s">
        <v>56</v>
      </c>
      <c r="B372" s="1">
        <f t="shared" ref="B372:F372" si="2">COUNT(B4:B367)</f>
        <v>363</v>
      </c>
      <c r="D372" s="1">
        <f t="shared" si="2"/>
        <v>203</v>
      </c>
      <c r="F372" s="1">
        <f t="shared" si="2"/>
        <v>333</v>
      </c>
    </row>
  </sheetData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22"/>
  <sheetViews>
    <sheetView topLeftCell="F1" workbookViewId="0">
      <selection activeCell="L9" sqref="L9"/>
    </sheetView>
  </sheetViews>
  <sheetFormatPr defaultRowHeight="14.4"/>
  <cols>
    <col min="1" max="1" width="8.88671875" style="1"/>
    <col min="2" max="2" width="13.88671875" style="1" customWidth="1"/>
    <col min="3" max="4" width="8.88671875" style="1"/>
    <col min="5" max="5" width="21.44140625" style="1" customWidth="1"/>
    <col min="6" max="8" width="8.88671875" style="1"/>
    <col min="9" max="9" width="19" style="1" customWidth="1"/>
    <col min="10" max="13" width="8.88671875" style="1"/>
    <col min="14" max="14" width="13.33203125" style="1" customWidth="1"/>
    <col min="15" max="16384" width="8.88671875" style="1"/>
  </cols>
  <sheetData>
    <row r="1" spans="1:19">
      <c r="K1" s="1" t="s">
        <v>58</v>
      </c>
    </row>
    <row r="2" spans="1:19">
      <c r="A2" s="1" t="s">
        <v>59</v>
      </c>
      <c r="B2" s="1" t="s">
        <v>60</v>
      </c>
      <c r="C2" s="1" t="s">
        <v>61</v>
      </c>
      <c r="D2" s="1" t="s">
        <v>62</v>
      </c>
      <c r="E2" s="1" t="s">
        <v>63</v>
      </c>
      <c r="F2" s="1" t="s">
        <v>64</v>
      </c>
      <c r="G2" s="1" t="s">
        <v>65</v>
      </c>
      <c r="H2" s="1" t="s">
        <v>66</v>
      </c>
      <c r="I2" s="1" t="s">
        <v>67</v>
      </c>
      <c r="J2" s="1" t="s">
        <v>68</v>
      </c>
      <c r="K2" s="1" t="s">
        <v>60</v>
      </c>
      <c r="L2" s="1" t="s">
        <v>61</v>
      </c>
      <c r="N2" s="1" t="s">
        <v>63</v>
      </c>
      <c r="O2" s="1" t="s">
        <v>64</v>
      </c>
      <c r="P2" s="1" t="s">
        <v>65</v>
      </c>
      <c r="Q2" s="1" t="s">
        <v>66</v>
      </c>
      <c r="R2" s="1" t="s">
        <v>67</v>
      </c>
      <c r="S2" s="1" t="s">
        <v>68</v>
      </c>
    </row>
    <row r="3" spans="1:19">
      <c r="A3" s="1">
        <v>0</v>
      </c>
      <c r="B3" s="1">
        <v>22.3</v>
      </c>
      <c r="C3" s="1">
        <v>20.6</v>
      </c>
      <c r="D3" s="1">
        <v>24.9</v>
      </c>
      <c r="E3" s="1">
        <v>17.7</v>
      </c>
      <c r="F3" s="1">
        <v>21.7</v>
      </c>
      <c r="G3" s="1">
        <v>13.9</v>
      </c>
      <c r="H3" s="1">
        <v>14.3</v>
      </c>
      <c r="I3" s="1">
        <v>13.7</v>
      </c>
      <c r="J3" s="1">
        <f t="shared" ref="J3:J66" si="0">AVERAGE(B3:I3)</f>
        <v>18.637500000000003</v>
      </c>
      <c r="K3" s="1">
        <f>B3/22.3</f>
        <v>1</v>
      </c>
      <c r="L3" s="1">
        <f>C3/20.6</f>
        <v>1</v>
      </c>
      <c r="N3" s="1">
        <f>E3/17.7</f>
        <v>1</v>
      </c>
      <c r="O3" s="1">
        <f>F3/21.7</f>
        <v>1</v>
      </c>
      <c r="P3" s="1">
        <f>G3/13.9</f>
        <v>1</v>
      </c>
      <c r="Q3" s="1">
        <f>H3/14.3</f>
        <v>1</v>
      </c>
      <c r="S3" s="1">
        <f>AVERAGE(K3:R3)</f>
        <v>1</v>
      </c>
    </row>
    <row r="4" spans="1:19">
      <c r="A4" s="1">
        <v>10</v>
      </c>
      <c r="B4" s="1">
        <v>22.4</v>
      </c>
      <c r="C4" s="1">
        <v>20.6</v>
      </c>
      <c r="D4" s="1">
        <v>24.9</v>
      </c>
      <c r="E4" s="1">
        <v>17.600000000000001</v>
      </c>
      <c r="F4" s="1">
        <v>21.5</v>
      </c>
      <c r="G4" s="1">
        <v>14</v>
      </c>
      <c r="H4" s="1">
        <v>14</v>
      </c>
      <c r="I4" s="1">
        <v>14</v>
      </c>
      <c r="J4" s="1">
        <f t="shared" si="0"/>
        <v>18.625</v>
      </c>
      <c r="K4" s="1">
        <f t="shared" ref="K4:K67" si="1">B4/22.3</f>
        <v>1.0044843049327354</v>
      </c>
      <c r="L4" s="1">
        <f t="shared" ref="L4:L67" si="2">C4/20.6</f>
        <v>1</v>
      </c>
      <c r="N4" s="1">
        <f t="shared" ref="N4:N67" si="3">E4/17.7</f>
        <v>0.99435028248587587</v>
      </c>
      <c r="O4" s="1">
        <f t="shared" ref="O4:O67" si="4">F4/21.7</f>
        <v>0.99078341013824889</v>
      </c>
      <c r="P4" s="1">
        <f t="shared" ref="P4:P67" si="5">G4/13.9</f>
        <v>1.0071942446043165</v>
      </c>
      <c r="Q4" s="1">
        <f t="shared" ref="Q4:Q67" si="6">H4/14.3</f>
        <v>0.97902097902097895</v>
      </c>
      <c r="S4" s="1">
        <f t="shared" ref="S4:S67" si="7">AVERAGE(K4:R4)</f>
        <v>0.99597220353035931</v>
      </c>
    </row>
    <row r="5" spans="1:19">
      <c r="A5" s="1">
        <v>20</v>
      </c>
      <c r="B5" s="1">
        <v>22.3</v>
      </c>
      <c r="C5" s="1">
        <v>20.6</v>
      </c>
      <c r="D5" s="1">
        <v>24.4</v>
      </c>
      <c r="E5" s="1">
        <v>17.2</v>
      </c>
      <c r="F5" s="1">
        <v>21.5</v>
      </c>
      <c r="G5" s="1">
        <v>13.9</v>
      </c>
      <c r="H5" s="1">
        <v>14</v>
      </c>
      <c r="I5" s="1">
        <v>14</v>
      </c>
      <c r="J5" s="1">
        <f t="shared" si="0"/>
        <v>18.487500000000004</v>
      </c>
      <c r="K5" s="1">
        <f t="shared" si="1"/>
        <v>1</v>
      </c>
      <c r="L5" s="1">
        <f t="shared" si="2"/>
        <v>1</v>
      </c>
      <c r="N5" s="1">
        <f t="shared" si="3"/>
        <v>0.97175141242937857</v>
      </c>
      <c r="O5" s="1">
        <f t="shared" si="4"/>
        <v>0.99078341013824889</v>
      </c>
      <c r="P5" s="1">
        <f t="shared" si="5"/>
        <v>1</v>
      </c>
      <c r="Q5" s="1">
        <f t="shared" si="6"/>
        <v>0.97902097902097895</v>
      </c>
      <c r="S5" s="1">
        <f t="shared" si="7"/>
        <v>0.99025930026476772</v>
      </c>
    </row>
    <row r="6" spans="1:19">
      <c r="A6" s="1">
        <v>30</v>
      </c>
      <c r="B6" s="1">
        <v>22.5</v>
      </c>
      <c r="C6" s="1">
        <v>20.7</v>
      </c>
      <c r="D6" s="1">
        <v>24.8</v>
      </c>
      <c r="E6" s="1">
        <v>17.5</v>
      </c>
      <c r="F6" s="1">
        <v>21.8</v>
      </c>
      <c r="G6" s="1">
        <v>14</v>
      </c>
      <c r="H6" s="1">
        <v>14.2</v>
      </c>
      <c r="I6" s="1">
        <v>13.8</v>
      </c>
      <c r="J6" s="1">
        <f t="shared" si="0"/>
        <v>18.662500000000001</v>
      </c>
      <c r="K6" s="1">
        <f t="shared" si="1"/>
        <v>1.0089686098654709</v>
      </c>
      <c r="L6" s="1">
        <f t="shared" si="2"/>
        <v>1.0048543689320388</v>
      </c>
      <c r="N6" s="1">
        <f t="shared" si="3"/>
        <v>0.98870056497175141</v>
      </c>
      <c r="O6" s="1">
        <f t="shared" si="4"/>
        <v>1.0046082949308757</v>
      </c>
      <c r="P6" s="1">
        <f t="shared" si="5"/>
        <v>1.0071942446043165</v>
      </c>
      <c r="Q6" s="1">
        <f t="shared" si="6"/>
        <v>0.99300699300699291</v>
      </c>
      <c r="S6" s="1">
        <f t="shared" si="7"/>
        <v>1.0012221793852412</v>
      </c>
    </row>
    <row r="7" spans="1:19">
      <c r="A7" s="1">
        <v>40</v>
      </c>
      <c r="B7" s="1">
        <v>22.2</v>
      </c>
      <c r="C7" s="1">
        <v>20.7</v>
      </c>
      <c r="D7" s="1">
        <v>25.1</v>
      </c>
      <c r="E7" s="1">
        <v>17.2</v>
      </c>
      <c r="F7" s="1">
        <v>21.7</v>
      </c>
      <c r="G7" s="1">
        <v>13.9</v>
      </c>
      <c r="H7" s="1">
        <v>14.3</v>
      </c>
      <c r="I7" s="1">
        <v>18.100000000000001</v>
      </c>
      <c r="J7" s="1">
        <f t="shared" si="0"/>
        <v>19.150000000000002</v>
      </c>
      <c r="K7" s="1">
        <f t="shared" si="1"/>
        <v>0.99551569506726456</v>
      </c>
      <c r="L7" s="1">
        <f t="shared" si="2"/>
        <v>1.0048543689320388</v>
      </c>
      <c r="N7" s="1">
        <f t="shared" si="3"/>
        <v>0.97175141242937857</v>
      </c>
      <c r="O7" s="1">
        <f t="shared" si="4"/>
        <v>1</v>
      </c>
      <c r="P7" s="1">
        <f t="shared" si="5"/>
        <v>1</v>
      </c>
      <c r="Q7" s="1">
        <f t="shared" si="6"/>
        <v>1</v>
      </c>
      <c r="S7" s="1">
        <f t="shared" si="7"/>
        <v>0.99535357940478031</v>
      </c>
    </row>
    <row r="8" spans="1:19">
      <c r="A8" s="1">
        <v>50.01</v>
      </c>
      <c r="B8" s="1">
        <v>22.3</v>
      </c>
      <c r="C8" s="1">
        <v>20.5</v>
      </c>
      <c r="D8" s="1">
        <v>24.4</v>
      </c>
      <c r="E8" s="1">
        <v>17.399999999999999</v>
      </c>
      <c r="F8" s="1">
        <v>21.7</v>
      </c>
      <c r="G8" s="1">
        <v>13.9</v>
      </c>
      <c r="H8" s="1">
        <v>14.2</v>
      </c>
      <c r="I8" s="1">
        <v>13.6</v>
      </c>
      <c r="J8" s="1">
        <f t="shared" si="0"/>
        <v>18.5</v>
      </c>
      <c r="K8" s="1">
        <f t="shared" si="1"/>
        <v>1</v>
      </c>
      <c r="L8" s="1">
        <f t="shared" si="2"/>
        <v>0.99514563106796106</v>
      </c>
      <c r="N8" s="1">
        <f t="shared" si="3"/>
        <v>0.98305084745762705</v>
      </c>
      <c r="O8" s="1">
        <f t="shared" si="4"/>
        <v>1</v>
      </c>
      <c r="P8" s="1">
        <f t="shared" si="5"/>
        <v>1</v>
      </c>
      <c r="Q8" s="1">
        <f t="shared" si="6"/>
        <v>0.99300699300699291</v>
      </c>
      <c r="S8" s="1">
        <f t="shared" si="7"/>
        <v>0.99520057858876354</v>
      </c>
    </row>
    <row r="9" spans="1:19">
      <c r="A9" s="1">
        <v>60.01</v>
      </c>
      <c r="B9" s="1">
        <v>22.4</v>
      </c>
      <c r="C9" s="1">
        <v>20.9</v>
      </c>
      <c r="D9" s="1">
        <v>25.5</v>
      </c>
      <c r="E9" s="1">
        <v>17.399999999999999</v>
      </c>
      <c r="F9" s="1">
        <v>21.7</v>
      </c>
      <c r="G9" s="1">
        <v>14</v>
      </c>
      <c r="H9" s="1">
        <v>14.2</v>
      </c>
      <c r="I9" s="1">
        <v>14.1</v>
      </c>
      <c r="J9" s="1">
        <f t="shared" si="0"/>
        <v>18.774999999999999</v>
      </c>
      <c r="K9" s="1">
        <f t="shared" si="1"/>
        <v>1.0044843049327354</v>
      </c>
      <c r="L9" s="1">
        <f t="shared" si="2"/>
        <v>1.0145631067961163</v>
      </c>
      <c r="N9" s="1">
        <f t="shared" si="3"/>
        <v>0.98305084745762705</v>
      </c>
      <c r="O9" s="1">
        <f t="shared" si="4"/>
        <v>1</v>
      </c>
      <c r="P9" s="1">
        <f t="shared" si="5"/>
        <v>1.0071942446043165</v>
      </c>
      <c r="Q9" s="1">
        <f t="shared" si="6"/>
        <v>0.99300699300699291</v>
      </c>
      <c r="S9" s="1">
        <f t="shared" si="7"/>
        <v>1.0003832494662979</v>
      </c>
    </row>
    <row r="10" spans="1:19">
      <c r="A10" s="1">
        <v>70.010000000000005</v>
      </c>
      <c r="B10" s="1">
        <v>22.4</v>
      </c>
      <c r="C10" s="1">
        <v>20.8</v>
      </c>
      <c r="D10" s="1">
        <v>25.2</v>
      </c>
      <c r="E10" s="1">
        <v>17.7</v>
      </c>
      <c r="F10" s="1">
        <v>21.8</v>
      </c>
      <c r="G10" s="1">
        <v>14.1</v>
      </c>
      <c r="H10" s="1">
        <v>14.1</v>
      </c>
      <c r="I10" s="1">
        <v>14.1</v>
      </c>
      <c r="J10" s="1">
        <f t="shared" si="0"/>
        <v>18.774999999999999</v>
      </c>
      <c r="K10" s="1">
        <f t="shared" si="1"/>
        <v>1.0044843049327354</v>
      </c>
      <c r="L10" s="1">
        <f t="shared" si="2"/>
        <v>1.0097087378640777</v>
      </c>
      <c r="N10" s="1">
        <f t="shared" si="3"/>
        <v>1</v>
      </c>
      <c r="O10" s="1">
        <f t="shared" si="4"/>
        <v>1.0046082949308757</v>
      </c>
      <c r="P10" s="1">
        <f t="shared" si="5"/>
        <v>1.014388489208633</v>
      </c>
      <c r="Q10" s="1">
        <f t="shared" si="6"/>
        <v>0.98601398601398593</v>
      </c>
      <c r="S10" s="1">
        <f t="shared" si="7"/>
        <v>1.0032006354917178</v>
      </c>
    </row>
    <row r="11" spans="1:19">
      <c r="A11" s="1">
        <v>80.010000000000005</v>
      </c>
      <c r="B11" s="1">
        <v>22.3</v>
      </c>
      <c r="C11" s="1">
        <v>20.6</v>
      </c>
      <c r="D11" s="1">
        <v>25.4</v>
      </c>
      <c r="E11" s="1">
        <v>17.899999999999999</v>
      </c>
      <c r="F11" s="1">
        <v>21.8</v>
      </c>
      <c r="G11" s="1">
        <v>14.1</v>
      </c>
      <c r="H11" s="1">
        <v>14.2</v>
      </c>
      <c r="I11" s="1">
        <v>14.2</v>
      </c>
      <c r="J11" s="1">
        <f t="shared" si="0"/>
        <v>18.8125</v>
      </c>
      <c r="K11" s="1">
        <f t="shared" si="1"/>
        <v>1</v>
      </c>
      <c r="L11" s="1">
        <f t="shared" si="2"/>
        <v>1</v>
      </c>
      <c r="N11" s="1">
        <f t="shared" si="3"/>
        <v>1.0112994350282485</v>
      </c>
      <c r="O11" s="1">
        <f t="shared" si="4"/>
        <v>1.0046082949308757</v>
      </c>
      <c r="P11" s="1">
        <f t="shared" si="5"/>
        <v>1.014388489208633</v>
      </c>
      <c r="Q11" s="1">
        <f t="shared" si="6"/>
        <v>0.99300699300699291</v>
      </c>
      <c r="S11" s="1">
        <f t="shared" si="7"/>
        <v>1.0038838686957916</v>
      </c>
    </row>
    <row r="12" spans="1:19">
      <c r="A12" s="1">
        <v>90.01</v>
      </c>
      <c r="B12" s="1">
        <v>22.4</v>
      </c>
      <c r="C12" s="1">
        <v>20.7</v>
      </c>
      <c r="D12" s="1">
        <v>25.6</v>
      </c>
      <c r="E12" s="1">
        <v>17.399999999999999</v>
      </c>
      <c r="F12" s="1">
        <v>21.9</v>
      </c>
      <c r="G12" s="1">
        <v>14.1</v>
      </c>
      <c r="H12" s="1">
        <v>14.2</v>
      </c>
      <c r="I12" s="1">
        <v>14.7</v>
      </c>
      <c r="J12" s="1">
        <f t="shared" si="0"/>
        <v>18.874999999999996</v>
      </c>
      <c r="K12" s="1">
        <f t="shared" si="1"/>
        <v>1.0044843049327354</v>
      </c>
      <c r="L12" s="1">
        <f t="shared" si="2"/>
        <v>1.0048543689320388</v>
      </c>
      <c r="N12" s="1">
        <f t="shared" si="3"/>
        <v>0.98305084745762705</v>
      </c>
      <c r="O12" s="1">
        <f t="shared" si="4"/>
        <v>1.0092165898617511</v>
      </c>
      <c r="P12" s="1">
        <f t="shared" si="5"/>
        <v>1.014388489208633</v>
      </c>
      <c r="Q12" s="1">
        <f t="shared" si="6"/>
        <v>0.99300699300699291</v>
      </c>
      <c r="S12" s="1">
        <f t="shared" si="7"/>
        <v>1.0015002655666299</v>
      </c>
    </row>
    <row r="13" spans="1:19">
      <c r="A13" s="1">
        <v>100.01</v>
      </c>
      <c r="B13" s="1">
        <v>22.2</v>
      </c>
      <c r="C13" s="1">
        <v>20.6</v>
      </c>
      <c r="D13" s="1">
        <v>28.4</v>
      </c>
      <c r="E13" s="1">
        <v>17.899999999999999</v>
      </c>
      <c r="F13" s="1">
        <v>21.7</v>
      </c>
      <c r="G13" s="1">
        <v>14.4</v>
      </c>
      <c r="H13" s="1">
        <v>14.4</v>
      </c>
      <c r="I13" s="1">
        <v>14.2</v>
      </c>
      <c r="J13" s="1">
        <f t="shared" si="0"/>
        <v>19.224999999999998</v>
      </c>
      <c r="K13" s="1">
        <f t="shared" si="1"/>
        <v>0.99551569506726456</v>
      </c>
      <c r="L13" s="1">
        <f t="shared" si="2"/>
        <v>1</v>
      </c>
      <c r="N13" s="1">
        <f t="shared" si="3"/>
        <v>1.0112994350282485</v>
      </c>
      <c r="O13" s="1">
        <f t="shared" si="4"/>
        <v>1</v>
      </c>
      <c r="P13" s="1">
        <f t="shared" si="5"/>
        <v>1.0359712230215827</v>
      </c>
      <c r="Q13" s="1">
        <f t="shared" si="6"/>
        <v>1.0069930069930069</v>
      </c>
      <c r="S13" s="1">
        <f t="shared" si="7"/>
        <v>1.0082965600183502</v>
      </c>
    </row>
    <row r="14" spans="1:19">
      <c r="A14" s="1">
        <v>110.01</v>
      </c>
      <c r="B14" s="1">
        <v>22.6</v>
      </c>
      <c r="C14" s="1">
        <v>21</v>
      </c>
      <c r="D14" s="1">
        <v>25.1</v>
      </c>
      <c r="E14" s="1">
        <v>17.7</v>
      </c>
      <c r="F14" s="1">
        <v>22.1</v>
      </c>
      <c r="G14" s="1">
        <v>14.2</v>
      </c>
      <c r="H14" s="1">
        <v>14.4</v>
      </c>
      <c r="I14" s="1">
        <v>14.4</v>
      </c>
      <c r="J14" s="1">
        <f t="shared" si="0"/>
        <v>18.9375</v>
      </c>
      <c r="K14" s="1">
        <f t="shared" si="1"/>
        <v>1.0134529147982063</v>
      </c>
      <c r="L14" s="1">
        <f t="shared" si="2"/>
        <v>1.0194174757281553</v>
      </c>
      <c r="N14" s="1">
        <f t="shared" si="3"/>
        <v>1</v>
      </c>
      <c r="O14" s="1">
        <f t="shared" si="4"/>
        <v>1.0184331797235024</v>
      </c>
      <c r="P14" s="1">
        <f t="shared" si="5"/>
        <v>1.0215827338129495</v>
      </c>
      <c r="Q14" s="1">
        <f t="shared" si="6"/>
        <v>1.0069930069930069</v>
      </c>
      <c r="S14" s="1">
        <f t="shared" si="7"/>
        <v>1.0133132185093034</v>
      </c>
    </row>
    <row r="15" spans="1:19">
      <c r="A15" s="1">
        <v>120.01</v>
      </c>
      <c r="B15" s="1">
        <v>22.5</v>
      </c>
      <c r="C15" s="1">
        <v>20.8</v>
      </c>
      <c r="D15" s="1">
        <v>25.5</v>
      </c>
      <c r="E15" s="1">
        <v>17.5</v>
      </c>
      <c r="F15" s="1">
        <v>21.6</v>
      </c>
      <c r="G15" s="1">
        <v>14.4</v>
      </c>
      <c r="H15" s="1">
        <v>14.5</v>
      </c>
      <c r="I15" s="1">
        <v>14.1</v>
      </c>
      <c r="J15" s="1">
        <f t="shared" si="0"/>
        <v>18.862500000000001</v>
      </c>
      <c r="K15" s="1">
        <f t="shared" si="1"/>
        <v>1.0089686098654709</v>
      </c>
      <c r="L15" s="1">
        <f t="shared" si="2"/>
        <v>1.0097087378640777</v>
      </c>
      <c r="N15" s="1">
        <f t="shared" si="3"/>
        <v>0.98870056497175141</v>
      </c>
      <c r="O15" s="1">
        <f t="shared" si="4"/>
        <v>0.99539170506912455</v>
      </c>
      <c r="P15" s="1">
        <f t="shared" si="5"/>
        <v>1.0359712230215827</v>
      </c>
      <c r="Q15" s="1">
        <f t="shared" si="6"/>
        <v>1.013986013986014</v>
      </c>
      <c r="S15" s="1">
        <f t="shared" si="7"/>
        <v>1.00878780912967</v>
      </c>
    </row>
    <row r="16" spans="1:19">
      <c r="A16" s="1">
        <v>130.01</v>
      </c>
      <c r="B16" s="1">
        <v>22.5</v>
      </c>
      <c r="C16" s="1">
        <v>21.1</v>
      </c>
      <c r="D16" s="1">
        <v>25.6</v>
      </c>
      <c r="E16" s="1">
        <v>17.8</v>
      </c>
      <c r="F16" s="1">
        <v>22.1</v>
      </c>
      <c r="G16" s="1">
        <v>14.4</v>
      </c>
      <c r="H16" s="1">
        <v>14.4</v>
      </c>
      <c r="I16" s="1">
        <v>14.5</v>
      </c>
      <c r="J16" s="1">
        <f t="shared" si="0"/>
        <v>19.05</v>
      </c>
      <c r="K16" s="1">
        <f t="shared" si="1"/>
        <v>1.0089686098654709</v>
      </c>
      <c r="L16" s="1">
        <f t="shared" si="2"/>
        <v>1.0242718446601942</v>
      </c>
      <c r="N16" s="1">
        <f t="shared" si="3"/>
        <v>1.0056497175141244</v>
      </c>
      <c r="O16" s="1">
        <f t="shared" si="4"/>
        <v>1.0184331797235024</v>
      </c>
      <c r="P16" s="1">
        <f t="shared" si="5"/>
        <v>1.0359712230215827</v>
      </c>
      <c r="Q16" s="1">
        <f t="shared" si="6"/>
        <v>1.0069930069930069</v>
      </c>
      <c r="S16" s="1">
        <f t="shared" si="7"/>
        <v>1.0167145969629803</v>
      </c>
    </row>
    <row r="17" spans="1:19">
      <c r="A17" s="1">
        <v>140.01</v>
      </c>
      <c r="B17" s="1">
        <v>22.4</v>
      </c>
      <c r="C17" s="1">
        <v>21.1</v>
      </c>
      <c r="D17" s="1">
        <v>26.2</v>
      </c>
      <c r="E17" s="1">
        <v>18</v>
      </c>
      <c r="F17" s="1">
        <v>22.1</v>
      </c>
      <c r="G17" s="1">
        <v>14.3</v>
      </c>
      <c r="H17" s="1">
        <v>14.5</v>
      </c>
      <c r="I17" s="1">
        <v>14.3</v>
      </c>
      <c r="J17" s="1">
        <f t="shared" si="0"/>
        <v>19.112500000000004</v>
      </c>
      <c r="K17" s="1">
        <f t="shared" si="1"/>
        <v>1.0044843049327354</v>
      </c>
      <c r="L17" s="1">
        <f t="shared" si="2"/>
        <v>1.0242718446601942</v>
      </c>
      <c r="N17" s="1">
        <f t="shared" si="3"/>
        <v>1.0169491525423728</v>
      </c>
      <c r="O17" s="1">
        <f t="shared" si="4"/>
        <v>1.0184331797235024</v>
      </c>
      <c r="P17" s="1">
        <f t="shared" si="5"/>
        <v>1.0287769784172662</v>
      </c>
      <c r="Q17" s="1">
        <f t="shared" si="6"/>
        <v>1.013986013986014</v>
      </c>
      <c r="S17" s="1">
        <f t="shared" si="7"/>
        <v>1.0178169123770142</v>
      </c>
    </row>
    <row r="18" spans="1:19">
      <c r="A18" s="1">
        <v>150.01</v>
      </c>
      <c r="B18" s="1">
        <v>22.5</v>
      </c>
      <c r="C18" s="1">
        <v>20.9</v>
      </c>
      <c r="D18" s="1">
        <v>25.8</v>
      </c>
      <c r="E18" s="1">
        <v>17.600000000000001</v>
      </c>
      <c r="F18" s="1">
        <v>22.2</v>
      </c>
      <c r="G18" s="1">
        <v>14.4</v>
      </c>
      <c r="H18" s="1">
        <v>14.4</v>
      </c>
      <c r="I18" s="1">
        <v>14.1</v>
      </c>
      <c r="J18" s="1">
        <f t="shared" si="0"/>
        <v>18.987500000000001</v>
      </c>
      <c r="K18" s="1">
        <f t="shared" si="1"/>
        <v>1.0089686098654709</v>
      </c>
      <c r="L18" s="1">
        <f t="shared" si="2"/>
        <v>1.0145631067961163</v>
      </c>
      <c r="N18" s="1">
        <f t="shared" si="3"/>
        <v>0.99435028248587587</v>
      </c>
      <c r="O18" s="1">
        <f t="shared" si="4"/>
        <v>1.0230414746543779</v>
      </c>
      <c r="P18" s="1">
        <f t="shared" si="5"/>
        <v>1.0359712230215827</v>
      </c>
      <c r="Q18" s="1">
        <f t="shared" si="6"/>
        <v>1.0069930069930069</v>
      </c>
      <c r="S18" s="1">
        <f t="shared" si="7"/>
        <v>1.0139812839694049</v>
      </c>
    </row>
    <row r="19" spans="1:19">
      <c r="A19" s="1">
        <v>160.01</v>
      </c>
      <c r="B19" s="1">
        <v>22.7</v>
      </c>
      <c r="C19" s="1">
        <v>20.9</v>
      </c>
      <c r="D19" s="1">
        <v>26.7</v>
      </c>
      <c r="E19" s="1">
        <v>17.899999999999999</v>
      </c>
      <c r="F19" s="1">
        <v>22.1</v>
      </c>
      <c r="G19" s="1">
        <v>14.3</v>
      </c>
      <c r="H19" s="1">
        <v>14.7</v>
      </c>
      <c r="I19" s="1">
        <v>14.4</v>
      </c>
      <c r="J19" s="1">
        <f t="shared" si="0"/>
        <v>19.212499999999999</v>
      </c>
      <c r="K19" s="1">
        <f t="shared" si="1"/>
        <v>1.0179372197309415</v>
      </c>
      <c r="L19" s="1">
        <f t="shared" si="2"/>
        <v>1.0145631067961163</v>
      </c>
      <c r="N19" s="1">
        <f t="shared" si="3"/>
        <v>1.0112994350282485</v>
      </c>
      <c r="O19" s="1">
        <f t="shared" si="4"/>
        <v>1.0184331797235024</v>
      </c>
      <c r="P19" s="1">
        <f t="shared" si="5"/>
        <v>1.0287769784172662</v>
      </c>
      <c r="Q19" s="1">
        <f t="shared" si="6"/>
        <v>1.0279720279720279</v>
      </c>
      <c r="S19" s="1">
        <f t="shared" si="7"/>
        <v>1.0198303246113503</v>
      </c>
    </row>
    <row r="20" spans="1:19">
      <c r="A20" s="1">
        <v>170.01</v>
      </c>
      <c r="B20" s="1">
        <v>22.5</v>
      </c>
      <c r="C20" s="1">
        <v>21</v>
      </c>
      <c r="D20" s="1">
        <v>25.8</v>
      </c>
      <c r="E20" s="1">
        <v>18</v>
      </c>
      <c r="F20" s="1">
        <v>22.1</v>
      </c>
      <c r="G20" s="1">
        <v>14.3</v>
      </c>
      <c r="H20" s="1">
        <v>14.4</v>
      </c>
      <c r="I20" s="1">
        <v>14.1</v>
      </c>
      <c r="J20" s="1">
        <f t="shared" si="0"/>
        <v>19.024999999999999</v>
      </c>
      <c r="K20" s="1">
        <f t="shared" si="1"/>
        <v>1.0089686098654709</v>
      </c>
      <c r="L20" s="1">
        <f t="shared" si="2"/>
        <v>1.0194174757281553</v>
      </c>
      <c r="N20" s="1">
        <f t="shared" si="3"/>
        <v>1.0169491525423728</v>
      </c>
      <c r="O20" s="1">
        <f t="shared" si="4"/>
        <v>1.0184331797235024</v>
      </c>
      <c r="P20" s="1">
        <f t="shared" si="5"/>
        <v>1.0287769784172662</v>
      </c>
      <c r="Q20" s="1">
        <f t="shared" si="6"/>
        <v>1.0069930069930069</v>
      </c>
      <c r="S20" s="1">
        <f t="shared" si="7"/>
        <v>1.0165897338782957</v>
      </c>
    </row>
    <row r="21" spans="1:19">
      <c r="A21" s="1">
        <v>180.02</v>
      </c>
      <c r="B21" s="1">
        <v>22.4</v>
      </c>
      <c r="C21" s="1">
        <v>20.9</v>
      </c>
      <c r="D21" s="1">
        <v>26.1</v>
      </c>
      <c r="E21" s="1">
        <v>17.8</v>
      </c>
      <c r="F21" s="1">
        <v>21.8</v>
      </c>
      <c r="G21" s="1">
        <v>14.2</v>
      </c>
      <c r="H21" s="1">
        <v>14.4</v>
      </c>
      <c r="I21" s="1">
        <v>17.2</v>
      </c>
      <c r="J21" s="1">
        <f t="shared" si="0"/>
        <v>19.349999999999998</v>
      </c>
      <c r="K21" s="1">
        <f t="shared" si="1"/>
        <v>1.0044843049327354</v>
      </c>
      <c r="L21" s="1">
        <f t="shared" si="2"/>
        <v>1.0145631067961163</v>
      </c>
      <c r="N21" s="1">
        <f t="shared" si="3"/>
        <v>1.0056497175141244</v>
      </c>
      <c r="O21" s="1">
        <f t="shared" si="4"/>
        <v>1.0046082949308757</v>
      </c>
      <c r="P21" s="1">
        <f t="shared" si="5"/>
        <v>1.0215827338129495</v>
      </c>
      <c r="Q21" s="1">
        <f t="shared" si="6"/>
        <v>1.0069930069930069</v>
      </c>
      <c r="S21" s="1">
        <f t="shared" si="7"/>
        <v>1.009646860829968</v>
      </c>
    </row>
    <row r="22" spans="1:19">
      <c r="A22" s="1">
        <v>190.02</v>
      </c>
      <c r="B22" s="1">
        <v>22.8</v>
      </c>
      <c r="C22" s="1">
        <v>20.8</v>
      </c>
      <c r="D22" s="1">
        <v>26.7</v>
      </c>
      <c r="E22" s="1">
        <v>17.8</v>
      </c>
      <c r="F22" s="1">
        <v>21.7</v>
      </c>
      <c r="G22" s="1">
        <v>14.3</v>
      </c>
      <c r="H22" s="1">
        <v>14.6</v>
      </c>
      <c r="I22" s="1">
        <v>14.2</v>
      </c>
      <c r="J22" s="1">
        <f t="shared" si="0"/>
        <v>19.112499999999997</v>
      </c>
      <c r="K22" s="1">
        <f t="shared" si="1"/>
        <v>1.0224215246636772</v>
      </c>
      <c r="L22" s="1">
        <f t="shared" si="2"/>
        <v>1.0097087378640777</v>
      </c>
      <c r="N22" s="1">
        <f t="shared" si="3"/>
        <v>1.0056497175141244</v>
      </c>
      <c r="O22" s="1">
        <f t="shared" si="4"/>
        <v>1</v>
      </c>
      <c r="P22" s="1">
        <f t="shared" si="5"/>
        <v>1.0287769784172662</v>
      </c>
      <c r="Q22" s="1">
        <f t="shared" si="6"/>
        <v>1.0209790209790208</v>
      </c>
      <c r="S22" s="1">
        <f t="shared" si="7"/>
        <v>1.0145893299063611</v>
      </c>
    </row>
    <row r="23" spans="1:19">
      <c r="A23" s="1">
        <v>200.01</v>
      </c>
      <c r="B23" s="1">
        <v>22.5</v>
      </c>
      <c r="C23" s="1">
        <v>20.9</v>
      </c>
      <c r="D23" s="1">
        <v>26.5</v>
      </c>
      <c r="E23" s="1">
        <v>17.5</v>
      </c>
      <c r="F23" s="1">
        <v>21.9</v>
      </c>
      <c r="G23" s="1">
        <v>14.3</v>
      </c>
      <c r="H23" s="1">
        <v>14.5</v>
      </c>
      <c r="I23" s="1">
        <v>14.7</v>
      </c>
      <c r="J23" s="1">
        <f t="shared" si="0"/>
        <v>19.100000000000001</v>
      </c>
      <c r="K23" s="1">
        <f t="shared" si="1"/>
        <v>1.0089686098654709</v>
      </c>
      <c r="L23" s="1">
        <f t="shared" si="2"/>
        <v>1.0145631067961163</v>
      </c>
      <c r="N23" s="1">
        <f t="shared" si="3"/>
        <v>0.98870056497175141</v>
      </c>
      <c r="O23" s="1">
        <f t="shared" si="4"/>
        <v>1.0092165898617511</v>
      </c>
      <c r="P23" s="1">
        <f t="shared" si="5"/>
        <v>1.0287769784172662</v>
      </c>
      <c r="Q23" s="1">
        <f t="shared" si="6"/>
        <v>1.013986013986014</v>
      </c>
      <c r="S23" s="1">
        <f t="shared" si="7"/>
        <v>1.010701977316395</v>
      </c>
    </row>
    <row r="24" spans="1:19">
      <c r="A24" s="1">
        <v>210.02</v>
      </c>
      <c r="B24" s="1">
        <v>22.6</v>
      </c>
      <c r="C24" s="1">
        <v>21.3</v>
      </c>
      <c r="D24" s="1">
        <v>26.4</v>
      </c>
      <c r="E24" s="1">
        <v>18.100000000000001</v>
      </c>
      <c r="F24" s="1">
        <v>21.8</v>
      </c>
      <c r="G24" s="1">
        <v>14.7</v>
      </c>
      <c r="H24" s="1">
        <v>14.7</v>
      </c>
      <c r="I24" s="1">
        <v>14.6</v>
      </c>
      <c r="J24" s="1">
        <f t="shared" si="0"/>
        <v>19.274999999999999</v>
      </c>
      <c r="K24" s="1">
        <f t="shared" si="1"/>
        <v>1.0134529147982063</v>
      </c>
      <c r="L24" s="1">
        <f t="shared" si="2"/>
        <v>1.0339805825242718</v>
      </c>
      <c r="N24" s="1">
        <f t="shared" si="3"/>
        <v>1.0225988700564972</v>
      </c>
      <c r="O24" s="1">
        <f t="shared" si="4"/>
        <v>1.0046082949308757</v>
      </c>
      <c r="P24" s="1">
        <f t="shared" si="5"/>
        <v>1.0575539568345322</v>
      </c>
      <c r="Q24" s="1">
        <f t="shared" si="6"/>
        <v>1.0279720279720279</v>
      </c>
      <c r="S24" s="1">
        <f t="shared" si="7"/>
        <v>1.0266944411860683</v>
      </c>
    </row>
    <row r="25" spans="1:19">
      <c r="A25" s="1">
        <v>220.02</v>
      </c>
      <c r="B25" s="1">
        <v>22.7</v>
      </c>
      <c r="C25" s="1">
        <v>20.7</v>
      </c>
      <c r="D25" s="1">
        <v>49.6</v>
      </c>
      <c r="E25" s="1">
        <v>17.600000000000001</v>
      </c>
      <c r="F25" s="1">
        <v>21.8</v>
      </c>
      <c r="G25" s="1">
        <v>14.3</v>
      </c>
      <c r="H25" s="1">
        <v>14.4</v>
      </c>
      <c r="I25" s="1">
        <v>15</v>
      </c>
      <c r="J25" s="1">
        <f t="shared" si="0"/>
        <v>22.012500000000003</v>
      </c>
      <c r="K25" s="1">
        <f t="shared" si="1"/>
        <v>1.0179372197309415</v>
      </c>
      <c r="L25" s="1">
        <f t="shared" si="2"/>
        <v>1.0048543689320388</v>
      </c>
      <c r="N25" s="1">
        <f t="shared" si="3"/>
        <v>0.99435028248587587</v>
      </c>
      <c r="O25" s="1">
        <f t="shared" si="4"/>
        <v>1.0046082949308757</v>
      </c>
      <c r="P25" s="1">
        <f t="shared" si="5"/>
        <v>1.0287769784172662</v>
      </c>
      <c r="Q25" s="1">
        <f t="shared" si="6"/>
        <v>1.0069930069930069</v>
      </c>
      <c r="S25" s="1">
        <f t="shared" si="7"/>
        <v>1.0095866919150007</v>
      </c>
    </row>
    <row r="26" spans="1:19">
      <c r="A26" s="1">
        <v>230.02</v>
      </c>
      <c r="B26" s="1">
        <v>22.6</v>
      </c>
      <c r="C26" s="1">
        <v>20.8</v>
      </c>
      <c r="D26" s="1">
        <v>24.5</v>
      </c>
      <c r="E26" s="1">
        <v>17.600000000000001</v>
      </c>
      <c r="F26" s="1">
        <v>21.6</v>
      </c>
      <c r="G26" s="1">
        <v>14.3</v>
      </c>
      <c r="H26" s="1">
        <v>14.3</v>
      </c>
      <c r="I26" s="1">
        <v>14.6</v>
      </c>
      <c r="J26" s="1">
        <f t="shared" si="0"/>
        <v>18.787499999999998</v>
      </c>
      <c r="K26" s="1">
        <f t="shared" si="1"/>
        <v>1.0134529147982063</v>
      </c>
      <c r="L26" s="1">
        <f t="shared" si="2"/>
        <v>1.0097087378640777</v>
      </c>
      <c r="N26" s="1">
        <f t="shared" si="3"/>
        <v>0.99435028248587587</v>
      </c>
      <c r="O26" s="1">
        <f t="shared" si="4"/>
        <v>0.99539170506912455</v>
      </c>
      <c r="P26" s="1">
        <f t="shared" si="5"/>
        <v>1.0287769784172662</v>
      </c>
      <c r="Q26" s="1">
        <f t="shared" si="6"/>
        <v>1</v>
      </c>
      <c r="S26" s="1">
        <f t="shared" si="7"/>
        <v>1.0069467697724253</v>
      </c>
    </row>
    <row r="27" spans="1:19">
      <c r="A27" s="1">
        <v>240.02</v>
      </c>
      <c r="B27" s="1">
        <v>22.5</v>
      </c>
      <c r="C27" s="1">
        <v>20.9</v>
      </c>
      <c r="D27" s="1">
        <v>24.7</v>
      </c>
      <c r="E27" s="1">
        <v>17.399999999999999</v>
      </c>
      <c r="F27" s="1">
        <v>22</v>
      </c>
      <c r="G27" s="1">
        <v>14.2</v>
      </c>
      <c r="H27" s="1">
        <v>14.5</v>
      </c>
      <c r="I27" s="1">
        <v>14.3</v>
      </c>
      <c r="J27" s="1">
        <f t="shared" si="0"/>
        <v>18.8125</v>
      </c>
      <c r="K27" s="1">
        <f t="shared" si="1"/>
        <v>1.0089686098654709</v>
      </c>
      <c r="L27" s="1">
        <f t="shared" si="2"/>
        <v>1.0145631067961163</v>
      </c>
      <c r="N27" s="1">
        <f t="shared" si="3"/>
        <v>0.98305084745762705</v>
      </c>
      <c r="O27" s="1">
        <f t="shared" si="4"/>
        <v>1.0138248847926268</v>
      </c>
      <c r="P27" s="1">
        <f t="shared" si="5"/>
        <v>1.0215827338129495</v>
      </c>
      <c r="Q27" s="1">
        <f t="shared" si="6"/>
        <v>1.013986013986014</v>
      </c>
      <c r="S27" s="1">
        <f t="shared" si="7"/>
        <v>1.0093293661184675</v>
      </c>
    </row>
    <row r="28" spans="1:19">
      <c r="A28" s="1">
        <v>250.02</v>
      </c>
      <c r="B28" s="1">
        <v>22.5</v>
      </c>
      <c r="C28" s="1">
        <v>20.7</v>
      </c>
      <c r="D28" s="1">
        <v>24.5</v>
      </c>
      <c r="E28" s="1">
        <v>17.600000000000001</v>
      </c>
      <c r="F28" s="1">
        <v>21.7</v>
      </c>
      <c r="G28" s="1">
        <v>14</v>
      </c>
      <c r="H28" s="1">
        <v>14.3</v>
      </c>
      <c r="I28" s="1">
        <v>13.8</v>
      </c>
      <c r="J28" s="1">
        <f t="shared" si="0"/>
        <v>18.637500000000003</v>
      </c>
      <c r="K28" s="1">
        <f t="shared" si="1"/>
        <v>1.0089686098654709</v>
      </c>
      <c r="L28" s="1">
        <f t="shared" si="2"/>
        <v>1.0048543689320388</v>
      </c>
      <c r="N28" s="1">
        <f t="shared" si="3"/>
        <v>0.99435028248587587</v>
      </c>
      <c r="O28" s="1">
        <f t="shared" si="4"/>
        <v>1</v>
      </c>
      <c r="P28" s="1">
        <f t="shared" si="5"/>
        <v>1.0071942446043165</v>
      </c>
      <c r="Q28" s="1">
        <f t="shared" si="6"/>
        <v>1</v>
      </c>
      <c r="S28" s="1">
        <f t="shared" si="7"/>
        <v>1.0025612509812836</v>
      </c>
    </row>
    <row r="29" spans="1:19">
      <c r="A29" s="1">
        <v>260.02</v>
      </c>
      <c r="B29" s="1">
        <v>22.3</v>
      </c>
      <c r="C29" s="1">
        <v>20.6</v>
      </c>
      <c r="D29" s="1">
        <v>25.2</v>
      </c>
      <c r="E29" s="1">
        <v>17.399999999999999</v>
      </c>
      <c r="F29" s="1">
        <v>21.8</v>
      </c>
      <c r="G29" s="1">
        <v>14.1</v>
      </c>
      <c r="H29" s="1">
        <v>14.4</v>
      </c>
      <c r="I29" s="1">
        <v>13.7</v>
      </c>
      <c r="J29" s="1">
        <f t="shared" si="0"/>
        <v>18.687499999999996</v>
      </c>
      <c r="K29" s="1">
        <f t="shared" si="1"/>
        <v>1</v>
      </c>
      <c r="L29" s="1">
        <f t="shared" si="2"/>
        <v>1</v>
      </c>
      <c r="N29" s="1">
        <f t="shared" si="3"/>
        <v>0.98305084745762705</v>
      </c>
      <c r="O29" s="1">
        <f t="shared" si="4"/>
        <v>1.0046082949308757</v>
      </c>
      <c r="P29" s="1">
        <f t="shared" si="5"/>
        <v>1.014388489208633</v>
      </c>
      <c r="Q29" s="1">
        <f t="shared" si="6"/>
        <v>1.0069930069930069</v>
      </c>
      <c r="S29" s="1">
        <f t="shared" si="7"/>
        <v>1.0015067730983571</v>
      </c>
    </row>
    <row r="30" spans="1:19">
      <c r="A30" s="1">
        <v>270.02</v>
      </c>
      <c r="B30" s="1">
        <v>22.3</v>
      </c>
      <c r="C30" s="1">
        <v>20.6</v>
      </c>
      <c r="D30" s="1">
        <v>24.9</v>
      </c>
      <c r="E30" s="1">
        <v>17.600000000000001</v>
      </c>
      <c r="F30" s="1">
        <v>21.4</v>
      </c>
      <c r="G30" s="1">
        <v>14.2</v>
      </c>
      <c r="H30" s="1">
        <v>14.2</v>
      </c>
      <c r="I30" s="1">
        <v>13.8</v>
      </c>
      <c r="J30" s="1">
        <f t="shared" si="0"/>
        <v>18.625000000000004</v>
      </c>
      <c r="K30" s="1">
        <f t="shared" si="1"/>
        <v>1</v>
      </c>
      <c r="L30" s="1">
        <f t="shared" si="2"/>
        <v>1</v>
      </c>
      <c r="N30" s="1">
        <f t="shared" si="3"/>
        <v>0.99435028248587587</v>
      </c>
      <c r="O30" s="1">
        <f t="shared" si="4"/>
        <v>0.98617511520737322</v>
      </c>
      <c r="P30" s="1">
        <f t="shared" si="5"/>
        <v>1.0215827338129495</v>
      </c>
      <c r="Q30" s="1">
        <f t="shared" si="6"/>
        <v>0.99300699300699291</v>
      </c>
      <c r="S30" s="1">
        <f t="shared" si="7"/>
        <v>0.99918585408553184</v>
      </c>
    </row>
    <row r="31" spans="1:19">
      <c r="A31" s="1">
        <v>280.02</v>
      </c>
      <c r="B31" s="1">
        <v>22.3</v>
      </c>
      <c r="C31" s="1">
        <v>20.5</v>
      </c>
      <c r="D31" s="1">
        <v>24.9</v>
      </c>
      <c r="E31" s="1">
        <v>17.600000000000001</v>
      </c>
      <c r="F31" s="1">
        <v>21.5</v>
      </c>
      <c r="G31" s="1">
        <v>14.1</v>
      </c>
      <c r="H31" s="1">
        <v>14.3</v>
      </c>
      <c r="I31" s="1">
        <v>13.8</v>
      </c>
      <c r="J31" s="1">
        <f t="shared" si="0"/>
        <v>18.625</v>
      </c>
      <c r="K31" s="1">
        <f t="shared" si="1"/>
        <v>1</v>
      </c>
      <c r="L31" s="1">
        <f t="shared" si="2"/>
        <v>0.99514563106796106</v>
      </c>
      <c r="N31" s="1">
        <f t="shared" si="3"/>
        <v>0.99435028248587587</v>
      </c>
      <c r="O31" s="1">
        <f t="shared" si="4"/>
        <v>0.99078341013824889</v>
      </c>
      <c r="P31" s="1">
        <f t="shared" si="5"/>
        <v>1.014388489208633</v>
      </c>
      <c r="Q31" s="1">
        <f t="shared" si="6"/>
        <v>1</v>
      </c>
      <c r="S31" s="1">
        <f t="shared" si="7"/>
        <v>0.99911130215011978</v>
      </c>
    </row>
    <row r="32" spans="1:19">
      <c r="A32" s="1">
        <v>290.02</v>
      </c>
      <c r="B32" s="1">
        <v>22.2</v>
      </c>
      <c r="C32" s="1">
        <v>20.2</v>
      </c>
      <c r="D32" s="1">
        <v>25.4</v>
      </c>
      <c r="E32" s="1">
        <v>17.2</v>
      </c>
      <c r="F32" s="1">
        <v>21.4</v>
      </c>
      <c r="G32" s="1">
        <v>14.2</v>
      </c>
      <c r="H32" s="1">
        <v>14.1</v>
      </c>
      <c r="I32" s="1">
        <v>14.7</v>
      </c>
      <c r="J32" s="1">
        <f t="shared" si="0"/>
        <v>18.675000000000001</v>
      </c>
      <c r="K32" s="1">
        <f t="shared" si="1"/>
        <v>0.99551569506726456</v>
      </c>
      <c r="L32" s="1">
        <f t="shared" si="2"/>
        <v>0.98058252427184456</v>
      </c>
      <c r="N32" s="1">
        <f t="shared" si="3"/>
        <v>0.97175141242937857</v>
      </c>
      <c r="O32" s="1">
        <f t="shared" si="4"/>
        <v>0.98617511520737322</v>
      </c>
      <c r="P32" s="1">
        <f t="shared" si="5"/>
        <v>1.0215827338129495</v>
      </c>
      <c r="Q32" s="1">
        <f t="shared" si="6"/>
        <v>0.98601398601398593</v>
      </c>
      <c r="S32" s="1">
        <f t="shared" si="7"/>
        <v>0.99027024446713263</v>
      </c>
    </row>
    <row r="33" spans="1:19">
      <c r="A33" s="1">
        <v>300.02</v>
      </c>
      <c r="B33" s="1">
        <v>22.4</v>
      </c>
      <c r="C33" s="1">
        <v>20.6</v>
      </c>
      <c r="D33" s="1">
        <v>25.7</v>
      </c>
      <c r="E33" s="1">
        <v>17.3</v>
      </c>
      <c r="F33" s="1">
        <v>21.6</v>
      </c>
      <c r="G33" s="1">
        <v>14.1</v>
      </c>
      <c r="H33" s="1">
        <v>14.3</v>
      </c>
      <c r="I33" s="1">
        <v>13.8</v>
      </c>
      <c r="J33" s="1">
        <f t="shared" si="0"/>
        <v>18.725000000000001</v>
      </c>
      <c r="K33" s="1">
        <f t="shared" si="1"/>
        <v>1.0044843049327354</v>
      </c>
      <c r="L33" s="1">
        <f t="shared" si="2"/>
        <v>1</v>
      </c>
      <c r="N33" s="1">
        <f t="shared" si="3"/>
        <v>0.97740112994350292</v>
      </c>
      <c r="O33" s="1">
        <f t="shared" si="4"/>
        <v>0.99539170506912455</v>
      </c>
      <c r="P33" s="1">
        <f t="shared" si="5"/>
        <v>1.014388489208633</v>
      </c>
      <c r="Q33" s="1">
        <f t="shared" si="6"/>
        <v>1</v>
      </c>
      <c r="S33" s="1">
        <f t="shared" si="7"/>
        <v>0.9986109381923326</v>
      </c>
    </row>
    <row r="34" spans="1:19">
      <c r="A34" s="1">
        <v>310.02</v>
      </c>
      <c r="B34" s="1">
        <v>22.2</v>
      </c>
      <c r="C34" s="1">
        <v>20.5</v>
      </c>
      <c r="D34" s="1">
        <v>25.4</v>
      </c>
      <c r="E34" s="1">
        <v>17.2</v>
      </c>
      <c r="F34" s="1">
        <v>21.7</v>
      </c>
      <c r="G34" s="1">
        <v>14</v>
      </c>
      <c r="H34" s="1">
        <v>14.3</v>
      </c>
      <c r="I34" s="1">
        <v>14.3</v>
      </c>
      <c r="J34" s="1">
        <f t="shared" si="0"/>
        <v>18.700000000000003</v>
      </c>
      <c r="K34" s="1">
        <f t="shared" si="1"/>
        <v>0.99551569506726456</v>
      </c>
      <c r="L34" s="1">
        <f t="shared" si="2"/>
        <v>0.99514563106796106</v>
      </c>
      <c r="N34" s="1">
        <f t="shared" si="3"/>
        <v>0.97175141242937857</v>
      </c>
      <c r="O34" s="1">
        <f t="shared" si="4"/>
        <v>1</v>
      </c>
      <c r="P34" s="1">
        <f t="shared" si="5"/>
        <v>1.0071942446043165</v>
      </c>
      <c r="Q34" s="1">
        <f t="shared" si="6"/>
        <v>1</v>
      </c>
      <c r="S34" s="1">
        <f t="shared" si="7"/>
        <v>0.99493449719482019</v>
      </c>
    </row>
    <row r="35" spans="1:19">
      <c r="A35" s="1">
        <v>320.02</v>
      </c>
      <c r="B35" s="1">
        <v>22.2</v>
      </c>
      <c r="C35" s="1">
        <v>20.5</v>
      </c>
      <c r="D35" s="1">
        <v>25</v>
      </c>
      <c r="E35" s="1">
        <v>17.3</v>
      </c>
      <c r="F35" s="1">
        <v>21.5</v>
      </c>
      <c r="G35" s="1">
        <v>14.1</v>
      </c>
      <c r="H35" s="1">
        <v>14.1</v>
      </c>
      <c r="I35" s="1">
        <v>13.7</v>
      </c>
      <c r="J35" s="1">
        <f t="shared" si="0"/>
        <v>18.549999999999997</v>
      </c>
      <c r="K35" s="1">
        <f t="shared" si="1"/>
        <v>0.99551569506726456</v>
      </c>
      <c r="L35" s="1">
        <f t="shared" si="2"/>
        <v>0.99514563106796106</v>
      </c>
      <c r="N35" s="1">
        <f t="shared" si="3"/>
        <v>0.97740112994350292</v>
      </c>
      <c r="O35" s="1">
        <f t="shared" si="4"/>
        <v>0.99078341013824889</v>
      </c>
      <c r="P35" s="1">
        <f t="shared" si="5"/>
        <v>1.014388489208633</v>
      </c>
      <c r="Q35" s="1">
        <f t="shared" si="6"/>
        <v>0.98601398601398593</v>
      </c>
      <c r="S35" s="1">
        <f t="shared" si="7"/>
        <v>0.99320805690659941</v>
      </c>
    </row>
    <row r="36" spans="1:19">
      <c r="A36" s="1">
        <v>330.02</v>
      </c>
      <c r="B36" s="1">
        <v>22.2</v>
      </c>
      <c r="C36" s="1">
        <v>20.3</v>
      </c>
      <c r="D36" s="1">
        <v>25.5</v>
      </c>
      <c r="E36" s="1">
        <v>17</v>
      </c>
      <c r="F36" s="1">
        <v>21.5</v>
      </c>
      <c r="G36" s="1">
        <v>13.9</v>
      </c>
      <c r="H36" s="1">
        <v>14.1</v>
      </c>
      <c r="I36" s="1">
        <v>14.5</v>
      </c>
      <c r="J36" s="1">
        <f t="shared" si="0"/>
        <v>18.625</v>
      </c>
      <c r="K36" s="1">
        <f t="shared" si="1"/>
        <v>0.99551569506726456</v>
      </c>
      <c r="L36" s="1">
        <f t="shared" si="2"/>
        <v>0.9854368932038835</v>
      </c>
      <c r="N36" s="1">
        <f t="shared" si="3"/>
        <v>0.96045197740112997</v>
      </c>
      <c r="O36" s="1">
        <f t="shared" si="4"/>
        <v>0.99078341013824889</v>
      </c>
      <c r="P36" s="1">
        <f t="shared" si="5"/>
        <v>1</v>
      </c>
      <c r="Q36" s="1">
        <f t="shared" si="6"/>
        <v>0.98601398601398593</v>
      </c>
      <c r="S36" s="1">
        <f t="shared" si="7"/>
        <v>0.98636699363741887</v>
      </c>
    </row>
    <row r="37" spans="1:19">
      <c r="A37" s="1">
        <v>340.03</v>
      </c>
      <c r="B37" s="1">
        <v>22.1</v>
      </c>
      <c r="C37" s="1">
        <v>20.3</v>
      </c>
      <c r="D37" s="1">
        <v>25.3</v>
      </c>
      <c r="E37" s="1">
        <v>17.3</v>
      </c>
      <c r="F37" s="1">
        <v>21.1</v>
      </c>
      <c r="G37" s="1">
        <v>14</v>
      </c>
      <c r="H37" s="1">
        <v>14.1</v>
      </c>
      <c r="I37" s="1">
        <v>13.6</v>
      </c>
      <c r="J37" s="1">
        <f t="shared" si="0"/>
        <v>18.474999999999998</v>
      </c>
      <c r="K37" s="1">
        <f t="shared" si="1"/>
        <v>0.99103139013452923</v>
      </c>
      <c r="L37" s="1">
        <f t="shared" si="2"/>
        <v>0.9854368932038835</v>
      </c>
      <c r="N37" s="1">
        <f t="shared" si="3"/>
        <v>0.97740112994350292</v>
      </c>
      <c r="O37" s="1">
        <f t="shared" si="4"/>
        <v>0.97235023041474666</v>
      </c>
      <c r="P37" s="1">
        <f t="shared" si="5"/>
        <v>1.0071942446043165</v>
      </c>
      <c r="Q37" s="1">
        <f t="shared" si="6"/>
        <v>0.98601398601398593</v>
      </c>
      <c r="S37" s="1">
        <f t="shared" si="7"/>
        <v>0.98657131238582751</v>
      </c>
    </row>
    <row r="38" spans="1:19">
      <c r="A38" s="1">
        <v>350.03</v>
      </c>
      <c r="B38" s="1">
        <v>22.2</v>
      </c>
      <c r="C38" s="1">
        <v>20.5</v>
      </c>
      <c r="D38" s="1">
        <v>24.9</v>
      </c>
      <c r="E38" s="1">
        <v>17.399999999999999</v>
      </c>
      <c r="F38" s="1">
        <v>21.1</v>
      </c>
      <c r="G38" s="1">
        <v>13.9</v>
      </c>
      <c r="H38" s="1">
        <v>14.2</v>
      </c>
      <c r="I38" s="1">
        <v>13.2</v>
      </c>
      <c r="J38" s="1">
        <f t="shared" si="0"/>
        <v>18.424999999999997</v>
      </c>
      <c r="K38" s="1">
        <f t="shared" si="1"/>
        <v>0.99551569506726456</v>
      </c>
      <c r="L38" s="1">
        <f t="shared" si="2"/>
        <v>0.99514563106796106</v>
      </c>
      <c r="N38" s="1">
        <f t="shared" si="3"/>
        <v>0.98305084745762705</v>
      </c>
      <c r="O38" s="1">
        <f t="shared" si="4"/>
        <v>0.97235023041474666</v>
      </c>
      <c r="P38" s="1">
        <f t="shared" si="5"/>
        <v>1</v>
      </c>
      <c r="Q38" s="1">
        <f t="shared" si="6"/>
        <v>0.99300699300699291</v>
      </c>
      <c r="S38" s="1">
        <f t="shared" si="7"/>
        <v>0.98984489950243193</v>
      </c>
    </row>
    <row r="39" spans="1:19">
      <c r="A39" s="1">
        <v>360.03</v>
      </c>
      <c r="B39" s="1">
        <v>22.1</v>
      </c>
      <c r="C39" s="1">
        <v>20.6</v>
      </c>
      <c r="D39" s="1">
        <v>25.1</v>
      </c>
      <c r="E39" s="1">
        <v>17.3</v>
      </c>
      <c r="F39" s="1">
        <v>21.2</v>
      </c>
      <c r="G39" s="1">
        <v>13.8</v>
      </c>
      <c r="H39" s="1">
        <v>14.2</v>
      </c>
      <c r="I39" s="1">
        <v>13.2</v>
      </c>
      <c r="J39" s="1">
        <f t="shared" si="0"/>
        <v>18.4375</v>
      </c>
      <c r="K39" s="1">
        <f t="shared" si="1"/>
        <v>0.99103139013452923</v>
      </c>
      <c r="L39" s="1">
        <f t="shared" si="2"/>
        <v>1</v>
      </c>
      <c r="N39" s="1">
        <f t="shared" si="3"/>
        <v>0.97740112994350292</v>
      </c>
      <c r="O39" s="1">
        <f t="shared" si="4"/>
        <v>0.97695852534562211</v>
      </c>
      <c r="P39" s="1">
        <f t="shared" si="5"/>
        <v>0.9928057553956835</v>
      </c>
      <c r="Q39" s="1">
        <f t="shared" si="6"/>
        <v>0.99300699300699291</v>
      </c>
      <c r="S39" s="1">
        <f t="shared" si="7"/>
        <v>0.98853396563772178</v>
      </c>
    </row>
    <row r="40" spans="1:19">
      <c r="A40" s="1">
        <v>370.03</v>
      </c>
      <c r="B40" s="1">
        <v>22</v>
      </c>
      <c r="C40" s="1">
        <v>20.3</v>
      </c>
      <c r="D40" s="1">
        <v>25.7</v>
      </c>
      <c r="E40" s="1">
        <v>17.2</v>
      </c>
      <c r="F40" s="1">
        <v>21.4</v>
      </c>
      <c r="G40" s="1">
        <v>14</v>
      </c>
      <c r="H40" s="1">
        <v>14.2</v>
      </c>
      <c r="I40" s="1">
        <v>13.3</v>
      </c>
      <c r="J40" s="1">
        <f t="shared" si="0"/>
        <v>18.512499999999999</v>
      </c>
      <c r="K40" s="1">
        <f t="shared" si="1"/>
        <v>0.98654708520179368</v>
      </c>
      <c r="L40" s="1">
        <f t="shared" si="2"/>
        <v>0.9854368932038835</v>
      </c>
      <c r="N40" s="1">
        <f t="shared" si="3"/>
        <v>0.97175141242937857</v>
      </c>
      <c r="O40" s="1">
        <f t="shared" si="4"/>
        <v>0.98617511520737322</v>
      </c>
      <c r="P40" s="1">
        <f t="shared" si="5"/>
        <v>1.0071942446043165</v>
      </c>
      <c r="Q40" s="1">
        <f t="shared" si="6"/>
        <v>0.99300699300699291</v>
      </c>
      <c r="S40" s="1">
        <f t="shared" si="7"/>
        <v>0.98835195727562297</v>
      </c>
    </row>
    <row r="41" spans="1:19">
      <c r="A41" s="1">
        <v>380.03</v>
      </c>
      <c r="B41" s="1">
        <v>22</v>
      </c>
      <c r="C41" s="1">
        <v>20.5</v>
      </c>
      <c r="D41" s="1">
        <v>25.4</v>
      </c>
      <c r="E41" s="1">
        <v>17.3</v>
      </c>
      <c r="F41" s="1">
        <v>20.9</v>
      </c>
      <c r="G41" s="1">
        <v>14</v>
      </c>
      <c r="H41" s="1">
        <v>14.2</v>
      </c>
      <c r="I41" s="1">
        <v>13</v>
      </c>
      <c r="J41" s="1">
        <f t="shared" si="0"/>
        <v>18.412499999999998</v>
      </c>
      <c r="K41" s="1">
        <f t="shared" si="1"/>
        <v>0.98654708520179368</v>
      </c>
      <c r="L41" s="1">
        <f t="shared" si="2"/>
        <v>0.99514563106796106</v>
      </c>
      <c r="N41" s="1">
        <f t="shared" si="3"/>
        <v>0.97740112994350292</v>
      </c>
      <c r="O41" s="1">
        <f t="shared" si="4"/>
        <v>0.96313364055299533</v>
      </c>
      <c r="P41" s="1">
        <f t="shared" si="5"/>
        <v>1.0071942446043165</v>
      </c>
      <c r="Q41" s="1">
        <f t="shared" si="6"/>
        <v>0.99300699300699291</v>
      </c>
      <c r="S41" s="1">
        <f t="shared" si="7"/>
        <v>0.98707145406292707</v>
      </c>
    </row>
    <row r="42" spans="1:19">
      <c r="A42" s="1">
        <v>390.03</v>
      </c>
      <c r="B42" s="1">
        <v>22</v>
      </c>
      <c r="C42" s="1">
        <v>20.6</v>
      </c>
      <c r="D42" s="1">
        <v>25.1</v>
      </c>
      <c r="E42" s="1">
        <v>17.2</v>
      </c>
      <c r="F42" s="1">
        <v>21.7</v>
      </c>
      <c r="G42" s="1">
        <v>13.8</v>
      </c>
      <c r="H42" s="1">
        <v>14.1</v>
      </c>
      <c r="I42" s="1">
        <v>13.5</v>
      </c>
      <c r="J42" s="1">
        <f t="shared" si="0"/>
        <v>18.5</v>
      </c>
      <c r="K42" s="1">
        <f t="shared" si="1"/>
        <v>0.98654708520179368</v>
      </c>
      <c r="L42" s="1">
        <f t="shared" si="2"/>
        <v>1</v>
      </c>
      <c r="N42" s="1">
        <f t="shared" si="3"/>
        <v>0.97175141242937857</v>
      </c>
      <c r="O42" s="1">
        <f t="shared" si="4"/>
        <v>1</v>
      </c>
      <c r="P42" s="1">
        <f t="shared" si="5"/>
        <v>0.9928057553956835</v>
      </c>
      <c r="Q42" s="1">
        <f t="shared" si="6"/>
        <v>0.98601398601398593</v>
      </c>
      <c r="S42" s="1">
        <f t="shared" si="7"/>
        <v>0.98951970650680687</v>
      </c>
    </row>
    <row r="43" spans="1:19">
      <c r="A43" s="1">
        <v>400.04</v>
      </c>
      <c r="B43" s="1">
        <v>22.3</v>
      </c>
      <c r="C43" s="1">
        <v>20.2</v>
      </c>
      <c r="D43" s="1">
        <v>25.9</v>
      </c>
      <c r="E43" s="1">
        <v>17</v>
      </c>
      <c r="F43" s="1">
        <v>21.4</v>
      </c>
      <c r="G43" s="1">
        <v>14</v>
      </c>
      <c r="H43" s="1">
        <v>14.2</v>
      </c>
      <c r="I43" s="1">
        <v>13.5</v>
      </c>
      <c r="J43" s="1">
        <f t="shared" si="0"/>
        <v>18.5625</v>
      </c>
      <c r="K43" s="1">
        <f t="shared" si="1"/>
        <v>1</v>
      </c>
      <c r="L43" s="1">
        <f t="shared" si="2"/>
        <v>0.98058252427184456</v>
      </c>
      <c r="N43" s="1">
        <f t="shared" si="3"/>
        <v>0.96045197740112997</v>
      </c>
      <c r="O43" s="1">
        <f t="shared" si="4"/>
        <v>0.98617511520737322</v>
      </c>
      <c r="P43" s="1">
        <f t="shared" si="5"/>
        <v>1.0071942446043165</v>
      </c>
      <c r="Q43" s="1">
        <f t="shared" si="6"/>
        <v>0.99300699300699291</v>
      </c>
      <c r="S43" s="1">
        <f t="shared" si="7"/>
        <v>0.98790180908194303</v>
      </c>
    </row>
    <row r="44" spans="1:19">
      <c r="A44" s="1">
        <v>410.04</v>
      </c>
      <c r="B44" s="1">
        <v>21.9</v>
      </c>
      <c r="C44" s="1">
        <v>20.3</v>
      </c>
      <c r="D44" s="1">
        <v>25.3</v>
      </c>
      <c r="E44" s="1">
        <v>17</v>
      </c>
      <c r="F44" s="1">
        <v>21.6</v>
      </c>
      <c r="G44" s="1">
        <v>13.9</v>
      </c>
      <c r="H44" s="1">
        <v>14.2</v>
      </c>
      <c r="I44" s="1">
        <v>13.5</v>
      </c>
      <c r="J44" s="1">
        <f t="shared" si="0"/>
        <v>18.462499999999999</v>
      </c>
      <c r="K44" s="1">
        <f t="shared" si="1"/>
        <v>0.98206278026905824</v>
      </c>
      <c r="L44" s="1">
        <f t="shared" si="2"/>
        <v>0.9854368932038835</v>
      </c>
      <c r="N44" s="1">
        <f t="shared" si="3"/>
        <v>0.96045197740112997</v>
      </c>
      <c r="O44" s="1">
        <f t="shared" si="4"/>
        <v>0.99539170506912455</v>
      </c>
      <c r="P44" s="1">
        <f t="shared" si="5"/>
        <v>1</v>
      </c>
      <c r="Q44" s="1">
        <f t="shared" si="6"/>
        <v>0.99300699300699291</v>
      </c>
      <c r="S44" s="1">
        <f t="shared" si="7"/>
        <v>0.98605839149169816</v>
      </c>
    </row>
    <row r="45" spans="1:19">
      <c r="A45" s="1">
        <v>420.04</v>
      </c>
      <c r="B45" s="1">
        <v>22.3</v>
      </c>
      <c r="C45" s="1">
        <v>20.6</v>
      </c>
      <c r="D45" s="1">
        <v>25</v>
      </c>
      <c r="E45" s="1">
        <v>17</v>
      </c>
      <c r="F45" s="1">
        <v>21.4</v>
      </c>
      <c r="G45" s="1">
        <v>13.9</v>
      </c>
      <c r="H45" s="1">
        <v>14</v>
      </c>
      <c r="I45" s="1">
        <v>13.7</v>
      </c>
      <c r="J45" s="1">
        <f t="shared" si="0"/>
        <v>18.487500000000001</v>
      </c>
      <c r="K45" s="1">
        <f t="shared" si="1"/>
        <v>1</v>
      </c>
      <c r="L45" s="1">
        <f t="shared" si="2"/>
        <v>1</v>
      </c>
      <c r="N45" s="1">
        <f t="shared" si="3"/>
        <v>0.96045197740112997</v>
      </c>
      <c r="O45" s="1">
        <f t="shared" si="4"/>
        <v>0.98617511520737322</v>
      </c>
      <c r="P45" s="1">
        <f t="shared" si="5"/>
        <v>1</v>
      </c>
      <c r="Q45" s="1">
        <f t="shared" si="6"/>
        <v>0.97902097902097895</v>
      </c>
      <c r="S45" s="1">
        <f t="shared" si="7"/>
        <v>0.9876080119382471</v>
      </c>
    </row>
    <row r="46" spans="1:19">
      <c r="A46" s="1">
        <v>430.04</v>
      </c>
      <c r="B46" s="1">
        <v>22.1</v>
      </c>
      <c r="C46" s="1">
        <v>20</v>
      </c>
      <c r="D46" s="1">
        <v>25.8</v>
      </c>
      <c r="E46" s="1">
        <v>17.100000000000001</v>
      </c>
      <c r="F46" s="1">
        <v>21.2</v>
      </c>
      <c r="G46" s="1">
        <v>13.7</v>
      </c>
      <c r="H46" s="1">
        <v>14.3</v>
      </c>
      <c r="I46" s="1">
        <v>13.5</v>
      </c>
      <c r="J46" s="1">
        <f t="shared" si="0"/>
        <v>18.462500000000002</v>
      </c>
      <c r="K46" s="1">
        <f t="shared" si="1"/>
        <v>0.99103139013452923</v>
      </c>
      <c r="L46" s="1">
        <f t="shared" si="2"/>
        <v>0.97087378640776689</v>
      </c>
      <c r="N46" s="1">
        <f t="shared" si="3"/>
        <v>0.96610169491525433</v>
      </c>
      <c r="O46" s="1">
        <f t="shared" si="4"/>
        <v>0.97695852534562211</v>
      </c>
      <c r="P46" s="1">
        <f t="shared" si="5"/>
        <v>0.98561151079136688</v>
      </c>
      <c r="Q46" s="1">
        <f t="shared" si="6"/>
        <v>1</v>
      </c>
      <c r="S46" s="1">
        <f t="shared" si="7"/>
        <v>0.98176281793242326</v>
      </c>
    </row>
    <row r="47" spans="1:19">
      <c r="A47" s="1">
        <v>440.04</v>
      </c>
      <c r="B47" s="1">
        <v>21.9</v>
      </c>
      <c r="C47" s="1">
        <v>20.100000000000001</v>
      </c>
      <c r="D47" s="1">
        <v>25.4</v>
      </c>
      <c r="E47" s="1">
        <v>16.899999999999999</v>
      </c>
      <c r="F47" s="1">
        <v>21.2</v>
      </c>
      <c r="G47" s="1">
        <v>13.8</v>
      </c>
      <c r="H47" s="1">
        <v>13.9</v>
      </c>
      <c r="I47" s="1">
        <v>13.3</v>
      </c>
      <c r="J47" s="1">
        <f t="shared" si="0"/>
        <v>18.312500000000004</v>
      </c>
      <c r="K47" s="1">
        <f t="shared" si="1"/>
        <v>0.98206278026905824</v>
      </c>
      <c r="L47" s="1">
        <f t="shared" si="2"/>
        <v>0.97572815533980584</v>
      </c>
      <c r="N47" s="1">
        <f t="shared" si="3"/>
        <v>0.95480225988700562</v>
      </c>
      <c r="O47" s="1">
        <f t="shared" si="4"/>
        <v>0.97695852534562211</v>
      </c>
      <c r="P47" s="1">
        <f t="shared" si="5"/>
        <v>0.9928057553956835</v>
      </c>
      <c r="Q47" s="1">
        <f t="shared" si="6"/>
        <v>0.97202797202797198</v>
      </c>
      <c r="S47" s="1">
        <f t="shared" si="7"/>
        <v>0.97573090804419105</v>
      </c>
    </row>
    <row r="48" spans="1:19">
      <c r="A48" s="1">
        <v>450.04</v>
      </c>
      <c r="B48" s="1">
        <v>21.8</v>
      </c>
      <c r="C48" s="1">
        <v>20.100000000000001</v>
      </c>
      <c r="D48" s="1">
        <v>24.1</v>
      </c>
      <c r="E48" s="1">
        <v>17.399999999999999</v>
      </c>
      <c r="F48" s="1">
        <v>21</v>
      </c>
      <c r="G48" s="1">
        <v>13.8</v>
      </c>
      <c r="H48" s="1">
        <v>13.8</v>
      </c>
      <c r="I48" s="1">
        <v>13.7</v>
      </c>
      <c r="J48" s="1">
        <f t="shared" si="0"/>
        <v>18.212499999999999</v>
      </c>
      <c r="K48" s="1">
        <f t="shared" si="1"/>
        <v>0.97757847533632292</v>
      </c>
      <c r="L48" s="1">
        <f t="shared" si="2"/>
        <v>0.97572815533980584</v>
      </c>
      <c r="N48" s="1">
        <f t="shared" si="3"/>
        <v>0.98305084745762705</v>
      </c>
      <c r="O48" s="1">
        <f t="shared" si="4"/>
        <v>0.967741935483871</v>
      </c>
      <c r="P48" s="1">
        <f t="shared" si="5"/>
        <v>0.9928057553956835</v>
      </c>
      <c r="Q48" s="1">
        <f t="shared" si="6"/>
        <v>0.965034965034965</v>
      </c>
      <c r="S48" s="1">
        <f t="shared" si="7"/>
        <v>0.97699002234137922</v>
      </c>
    </row>
    <row r="49" spans="1:19">
      <c r="A49" s="1">
        <v>460.04</v>
      </c>
      <c r="B49" s="1">
        <v>22</v>
      </c>
      <c r="C49" s="1">
        <v>19.899999999999999</v>
      </c>
      <c r="D49" s="1">
        <v>23.7</v>
      </c>
      <c r="E49" s="1">
        <v>16.899999999999999</v>
      </c>
      <c r="F49" s="1">
        <v>21.1</v>
      </c>
      <c r="G49" s="1">
        <v>13.7</v>
      </c>
      <c r="H49" s="1">
        <v>14</v>
      </c>
      <c r="I49" s="1">
        <v>13.4</v>
      </c>
      <c r="J49" s="1">
        <f t="shared" si="0"/>
        <v>18.087500000000002</v>
      </c>
      <c r="K49" s="1">
        <f t="shared" si="1"/>
        <v>0.98654708520179368</v>
      </c>
      <c r="L49" s="1">
        <f t="shared" si="2"/>
        <v>0.96601941747572806</v>
      </c>
      <c r="N49" s="1">
        <f t="shared" si="3"/>
        <v>0.95480225988700562</v>
      </c>
      <c r="O49" s="1">
        <f t="shared" si="4"/>
        <v>0.97235023041474666</v>
      </c>
      <c r="P49" s="1">
        <f t="shared" si="5"/>
        <v>0.98561151079136688</v>
      </c>
      <c r="Q49" s="1">
        <f t="shared" si="6"/>
        <v>0.97902097902097895</v>
      </c>
      <c r="S49" s="1">
        <f t="shared" si="7"/>
        <v>0.97405858046527005</v>
      </c>
    </row>
    <row r="50" spans="1:19">
      <c r="A50" s="1">
        <v>470.04</v>
      </c>
      <c r="B50" s="1">
        <v>22.3</v>
      </c>
      <c r="C50" s="1">
        <v>20.2</v>
      </c>
      <c r="D50" s="1">
        <v>23.9</v>
      </c>
      <c r="E50" s="1">
        <v>16.899999999999999</v>
      </c>
      <c r="F50" s="1">
        <v>21.1</v>
      </c>
      <c r="G50" s="1">
        <v>13.8</v>
      </c>
      <c r="H50" s="1">
        <v>14</v>
      </c>
      <c r="I50" s="1">
        <v>13.7</v>
      </c>
      <c r="J50" s="1">
        <f t="shared" si="0"/>
        <v>18.237499999999997</v>
      </c>
      <c r="K50" s="1">
        <f t="shared" si="1"/>
        <v>1</v>
      </c>
      <c r="L50" s="1">
        <f t="shared" si="2"/>
        <v>0.98058252427184456</v>
      </c>
      <c r="N50" s="1">
        <f t="shared" si="3"/>
        <v>0.95480225988700562</v>
      </c>
      <c r="O50" s="1">
        <f t="shared" si="4"/>
        <v>0.97235023041474666</v>
      </c>
      <c r="P50" s="1">
        <f t="shared" si="5"/>
        <v>0.9928057553956835</v>
      </c>
      <c r="Q50" s="1">
        <f t="shared" si="6"/>
        <v>0.97902097902097895</v>
      </c>
      <c r="S50" s="1">
        <f t="shared" si="7"/>
        <v>0.97992695816504327</v>
      </c>
    </row>
    <row r="51" spans="1:19">
      <c r="A51" s="1">
        <v>480.04</v>
      </c>
      <c r="B51" s="1">
        <v>22.1</v>
      </c>
      <c r="C51" s="1">
        <v>20.2</v>
      </c>
      <c r="D51" s="1">
        <v>24.1</v>
      </c>
      <c r="E51" s="1">
        <v>16.899999999999999</v>
      </c>
      <c r="F51" s="1">
        <v>21.4</v>
      </c>
      <c r="G51" s="1">
        <v>13.9</v>
      </c>
      <c r="H51" s="1">
        <v>14</v>
      </c>
      <c r="I51" s="1">
        <v>13.4</v>
      </c>
      <c r="J51" s="1">
        <f t="shared" si="0"/>
        <v>18.250000000000004</v>
      </c>
      <c r="K51" s="1">
        <f t="shared" si="1"/>
        <v>0.99103139013452923</v>
      </c>
      <c r="L51" s="1">
        <f t="shared" si="2"/>
        <v>0.98058252427184456</v>
      </c>
      <c r="N51" s="1">
        <f t="shared" si="3"/>
        <v>0.95480225988700562</v>
      </c>
      <c r="O51" s="1">
        <f t="shared" si="4"/>
        <v>0.98617511520737322</v>
      </c>
      <c r="P51" s="1">
        <f t="shared" si="5"/>
        <v>1</v>
      </c>
      <c r="Q51" s="1">
        <f t="shared" si="6"/>
        <v>0.97902097902097895</v>
      </c>
      <c r="S51" s="1">
        <f t="shared" si="7"/>
        <v>0.98193537808695541</v>
      </c>
    </row>
    <row r="52" spans="1:19">
      <c r="A52" s="1">
        <v>490.04</v>
      </c>
      <c r="B52" s="1">
        <v>21.9</v>
      </c>
      <c r="C52" s="1">
        <v>19.899999999999999</v>
      </c>
      <c r="D52" s="1">
        <v>24.3</v>
      </c>
      <c r="E52" s="1">
        <v>17.100000000000001</v>
      </c>
      <c r="F52" s="1">
        <v>20.8</v>
      </c>
      <c r="G52" s="1">
        <v>13.6</v>
      </c>
      <c r="H52" s="1">
        <v>13.7</v>
      </c>
      <c r="I52" s="1">
        <v>13.5</v>
      </c>
      <c r="J52" s="1">
        <f t="shared" si="0"/>
        <v>18.099999999999998</v>
      </c>
      <c r="K52" s="1">
        <f t="shared" si="1"/>
        <v>0.98206278026905824</v>
      </c>
      <c r="L52" s="1">
        <f t="shared" si="2"/>
        <v>0.96601941747572806</v>
      </c>
      <c r="N52" s="1">
        <f t="shared" si="3"/>
        <v>0.96610169491525433</v>
      </c>
      <c r="O52" s="1">
        <f t="shared" si="4"/>
        <v>0.95852534562211988</v>
      </c>
      <c r="P52" s="1">
        <f t="shared" si="5"/>
        <v>0.97841726618705027</v>
      </c>
      <c r="Q52" s="1">
        <f t="shared" si="6"/>
        <v>0.95804195804195791</v>
      </c>
      <c r="S52" s="1">
        <f t="shared" si="7"/>
        <v>0.96819474375186143</v>
      </c>
    </row>
    <row r="53" spans="1:19">
      <c r="A53" s="1">
        <v>500.04</v>
      </c>
      <c r="B53" s="1">
        <v>22</v>
      </c>
      <c r="C53" s="1">
        <v>20.5</v>
      </c>
      <c r="D53" s="1">
        <v>24.4</v>
      </c>
      <c r="E53" s="1">
        <v>17.3</v>
      </c>
      <c r="F53" s="1">
        <v>21.4</v>
      </c>
      <c r="G53" s="1">
        <v>13.7</v>
      </c>
      <c r="H53" s="1">
        <v>14</v>
      </c>
      <c r="I53" s="1">
        <v>13.6</v>
      </c>
      <c r="J53" s="1">
        <f t="shared" si="0"/>
        <v>18.362500000000001</v>
      </c>
      <c r="K53" s="1">
        <f t="shared" si="1"/>
        <v>0.98654708520179368</v>
      </c>
      <c r="L53" s="1">
        <f t="shared" si="2"/>
        <v>0.99514563106796106</v>
      </c>
      <c r="N53" s="1">
        <f t="shared" si="3"/>
        <v>0.97740112994350292</v>
      </c>
      <c r="O53" s="1">
        <f t="shared" si="4"/>
        <v>0.98617511520737322</v>
      </c>
      <c r="P53" s="1">
        <f t="shared" si="5"/>
        <v>0.98561151079136688</v>
      </c>
      <c r="Q53" s="1">
        <f t="shared" si="6"/>
        <v>0.97902097902097895</v>
      </c>
      <c r="S53" s="1">
        <f t="shared" si="7"/>
        <v>0.98498357520549618</v>
      </c>
    </row>
    <row r="54" spans="1:19">
      <c r="A54" s="1">
        <v>510.04</v>
      </c>
      <c r="B54" s="1">
        <v>22.1</v>
      </c>
      <c r="C54" s="1">
        <v>20.100000000000001</v>
      </c>
      <c r="D54" s="1">
        <v>24.9</v>
      </c>
      <c r="E54" s="1">
        <v>16.8</v>
      </c>
      <c r="F54" s="1">
        <v>21.2</v>
      </c>
      <c r="G54" s="1">
        <v>13.7</v>
      </c>
      <c r="H54" s="1">
        <v>13.9</v>
      </c>
      <c r="I54" s="1">
        <v>14.3</v>
      </c>
      <c r="J54" s="1">
        <f t="shared" si="0"/>
        <v>18.375</v>
      </c>
      <c r="K54" s="1">
        <f t="shared" si="1"/>
        <v>0.99103139013452923</v>
      </c>
      <c r="L54" s="1">
        <f t="shared" si="2"/>
        <v>0.97572815533980584</v>
      </c>
      <c r="N54" s="1">
        <f t="shared" si="3"/>
        <v>0.94915254237288138</v>
      </c>
      <c r="O54" s="1">
        <f t="shared" si="4"/>
        <v>0.97695852534562211</v>
      </c>
      <c r="P54" s="1">
        <f t="shared" si="5"/>
        <v>0.98561151079136688</v>
      </c>
      <c r="Q54" s="1">
        <f t="shared" si="6"/>
        <v>0.97202797202797198</v>
      </c>
      <c r="S54" s="1">
        <f t="shared" si="7"/>
        <v>0.97508501600202957</v>
      </c>
    </row>
    <row r="55" spans="1:19">
      <c r="A55" s="1">
        <v>520.04999999999995</v>
      </c>
      <c r="B55" s="1">
        <v>21.9</v>
      </c>
      <c r="C55" s="1">
        <v>19.7</v>
      </c>
      <c r="D55" s="1">
        <v>24.6</v>
      </c>
      <c r="E55" s="1">
        <v>16.7</v>
      </c>
      <c r="F55" s="1">
        <v>21.1</v>
      </c>
      <c r="G55" s="1">
        <v>13.6</v>
      </c>
      <c r="H55" s="1">
        <v>13.8</v>
      </c>
      <c r="I55" s="1">
        <v>13.7</v>
      </c>
      <c r="J55" s="1">
        <f t="shared" si="0"/>
        <v>18.137499999999999</v>
      </c>
      <c r="K55" s="1">
        <f t="shared" si="1"/>
        <v>0.98206278026905824</v>
      </c>
      <c r="L55" s="1">
        <f t="shared" si="2"/>
        <v>0.95631067961165039</v>
      </c>
      <c r="N55" s="1">
        <f t="shared" si="3"/>
        <v>0.94350282485875703</v>
      </c>
      <c r="O55" s="1">
        <f t="shared" si="4"/>
        <v>0.97235023041474666</v>
      </c>
      <c r="P55" s="1">
        <f t="shared" si="5"/>
        <v>0.97841726618705027</v>
      </c>
      <c r="Q55" s="1">
        <f t="shared" si="6"/>
        <v>0.965034965034965</v>
      </c>
      <c r="S55" s="1">
        <f t="shared" si="7"/>
        <v>0.96627979106270467</v>
      </c>
    </row>
    <row r="56" spans="1:19">
      <c r="A56" s="1">
        <v>530.04999999999995</v>
      </c>
      <c r="B56" s="1">
        <v>21.7</v>
      </c>
      <c r="C56" s="1">
        <v>19.8</v>
      </c>
      <c r="D56" s="1">
        <v>24.5</v>
      </c>
      <c r="E56" s="1">
        <v>17.100000000000001</v>
      </c>
      <c r="F56" s="1">
        <v>21.3</v>
      </c>
      <c r="G56" s="1">
        <v>13.5</v>
      </c>
      <c r="H56" s="1">
        <v>13.7</v>
      </c>
      <c r="I56" s="1">
        <v>17.2</v>
      </c>
      <c r="J56" s="1">
        <f t="shared" si="0"/>
        <v>18.599999999999998</v>
      </c>
      <c r="K56" s="1">
        <f t="shared" si="1"/>
        <v>0.97309417040358737</v>
      </c>
      <c r="L56" s="1">
        <f t="shared" si="2"/>
        <v>0.96116504854368934</v>
      </c>
      <c r="N56" s="1">
        <f t="shared" si="3"/>
        <v>0.96610169491525433</v>
      </c>
      <c r="O56" s="1">
        <f t="shared" si="4"/>
        <v>0.98156682027649778</v>
      </c>
      <c r="P56" s="1">
        <f t="shared" si="5"/>
        <v>0.97122302158273377</v>
      </c>
      <c r="Q56" s="1">
        <f t="shared" si="6"/>
        <v>0.95804195804195791</v>
      </c>
      <c r="S56" s="1">
        <f t="shared" si="7"/>
        <v>0.96853211896062008</v>
      </c>
    </row>
    <row r="57" spans="1:19">
      <c r="A57" s="1">
        <v>540.04999999999995</v>
      </c>
      <c r="B57" s="1">
        <v>21.8</v>
      </c>
      <c r="C57" s="1">
        <v>19.899999999999999</v>
      </c>
      <c r="D57" s="1">
        <v>25.3</v>
      </c>
      <c r="E57" s="1">
        <v>16.600000000000001</v>
      </c>
      <c r="F57" s="1">
        <v>21.1</v>
      </c>
      <c r="G57" s="1">
        <v>13.8</v>
      </c>
      <c r="H57" s="1">
        <v>13.8</v>
      </c>
      <c r="I57" s="1">
        <v>13.4</v>
      </c>
      <c r="J57" s="1">
        <f t="shared" si="0"/>
        <v>18.212499999999999</v>
      </c>
      <c r="K57" s="1">
        <f t="shared" si="1"/>
        <v>0.97757847533632292</v>
      </c>
      <c r="L57" s="1">
        <f t="shared" si="2"/>
        <v>0.96601941747572806</v>
      </c>
      <c r="N57" s="1">
        <f t="shared" si="3"/>
        <v>0.9378531073446329</v>
      </c>
      <c r="O57" s="1">
        <f t="shared" si="4"/>
        <v>0.97235023041474666</v>
      </c>
      <c r="P57" s="1">
        <f t="shared" si="5"/>
        <v>0.9928057553956835</v>
      </c>
      <c r="Q57" s="1">
        <f t="shared" si="6"/>
        <v>0.965034965034965</v>
      </c>
      <c r="S57" s="1">
        <f t="shared" si="7"/>
        <v>0.96860699183367982</v>
      </c>
    </row>
    <row r="58" spans="1:19">
      <c r="A58" s="1">
        <v>550.04999999999995</v>
      </c>
      <c r="B58" s="1">
        <v>21.8</v>
      </c>
      <c r="C58" s="1">
        <v>19.8</v>
      </c>
      <c r="D58" s="1">
        <v>25.2</v>
      </c>
      <c r="E58" s="1">
        <v>17.2</v>
      </c>
      <c r="F58" s="1">
        <v>20.8</v>
      </c>
      <c r="G58" s="1">
        <v>13.8</v>
      </c>
      <c r="H58" s="1">
        <v>13.8</v>
      </c>
      <c r="I58" s="1">
        <v>13.7</v>
      </c>
      <c r="J58" s="1">
        <f t="shared" si="0"/>
        <v>18.262499999999999</v>
      </c>
      <c r="K58" s="1">
        <f t="shared" si="1"/>
        <v>0.97757847533632292</v>
      </c>
      <c r="L58" s="1">
        <f t="shared" si="2"/>
        <v>0.96116504854368934</v>
      </c>
      <c r="N58" s="1">
        <f t="shared" si="3"/>
        <v>0.97175141242937857</v>
      </c>
      <c r="O58" s="1">
        <f t="shared" si="4"/>
        <v>0.95852534562211988</v>
      </c>
      <c r="P58" s="1">
        <f t="shared" si="5"/>
        <v>0.9928057553956835</v>
      </c>
      <c r="Q58" s="1">
        <f t="shared" si="6"/>
        <v>0.965034965034965</v>
      </c>
      <c r="S58" s="1">
        <f t="shared" si="7"/>
        <v>0.97114350039369324</v>
      </c>
    </row>
    <row r="59" spans="1:19">
      <c r="A59" s="1">
        <v>560.04999999999995</v>
      </c>
      <c r="B59" s="1">
        <v>22</v>
      </c>
      <c r="C59" s="1">
        <v>19.8</v>
      </c>
      <c r="D59" s="1">
        <v>24.5</v>
      </c>
      <c r="E59" s="1">
        <v>16.8</v>
      </c>
      <c r="F59" s="1">
        <v>21</v>
      </c>
      <c r="G59" s="1">
        <v>13.8</v>
      </c>
      <c r="H59" s="1">
        <v>13.8</v>
      </c>
      <c r="I59" s="1">
        <v>13.8</v>
      </c>
      <c r="J59" s="1">
        <f t="shared" si="0"/>
        <v>18.1875</v>
      </c>
      <c r="K59" s="1">
        <f t="shared" si="1"/>
        <v>0.98654708520179368</v>
      </c>
      <c r="L59" s="1">
        <f t="shared" si="2"/>
        <v>0.96116504854368934</v>
      </c>
      <c r="N59" s="1">
        <f t="shared" si="3"/>
        <v>0.94915254237288138</v>
      </c>
      <c r="O59" s="1">
        <f t="shared" si="4"/>
        <v>0.967741935483871</v>
      </c>
      <c r="P59" s="1">
        <f t="shared" si="5"/>
        <v>0.9928057553956835</v>
      </c>
      <c r="Q59" s="1">
        <f t="shared" si="6"/>
        <v>0.965034965034965</v>
      </c>
      <c r="S59" s="1">
        <f t="shared" si="7"/>
        <v>0.97040788867214722</v>
      </c>
    </row>
    <row r="60" spans="1:19">
      <c r="A60" s="1">
        <v>570.04999999999995</v>
      </c>
      <c r="B60" s="1">
        <v>21.8</v>
      </c>
      <c r="C60" s="1">
        <v>19.8</v>
      </c>
      <c r="D60" s="1">
        <v>26</v>
      </c>
      <c r="E60" s="1">
        <v>16.600000000000001</v>
      </c>
      <c r="F60" s="1">
        <v>21</v>
      </c>
      <c r="G60" s="1">
        <v>13.5</v>
      </c>
      <c r="H60" s="1">
        <v>14</v>
      </c>
      <c r="I60" s="1">
        <v>13.4</v>
      </c>
      <c r="J60" s="1">
        <f t="shared" si="0"/>
        <v>18.262499999999999</v>
      </c>
      <c r="K60" s="1">
        <f t="shared" si="1"/>
        <v>0.97757847533632292</v>
      </c>
      <c r="L60" s="1">
        <f t="shared" si="2"/>
        <v>0.96116504854368934</v>
      </c>
      <c r="N60" s="1">
        <f t="shared" si="3"/>
        <v>0.9378531073446329</v>
      </c>
      <c r="O60" s="1">
        <f t="shared" si="4"/>
        <v>0.967741935483871</v>
      </c>
      <c r="P60" s="1">
        <f t="shared" si="5"/>
        <v>0.97122302158273377</v>
      </c>
      <c r="Q60" s="1">
        <f t="shared" si="6"/>
        <v>0.97902097902097895</v>
      </c>
      <c r="S60" s="1">
        <f t="shared" si="7"/>
        <v>0.96576376121870489</v>
      </c>
    </row>
    <row r="61" spans="1:19">
      <c r="A61" s="1">
        <v>580.04999999999995</v>
      </c>
      <c r="B61" s="1">
        <v>21.9</v>
      </c>
      <c r="C61" s="1">
        <v>19.8</v>
      </c>
      <c r="D61" s="1">
        <v>24.2</v>
      </c>
      <c r="E61" s="1">
        <v>17.100000000000001</v>
      </c>
      <c r="F61" s="1">
        <v>21.1</v>
      </c>
      <c r="G61" s="1">
        <v>13.9</v>
      </c>
      <c r="H61" s="1">
        <v>13.8</v>
      </c>
      <c r="I61" s="1">
        <v>13.5</v>
      </c>
      <c r="J61" s="1">
        <f t="shared" si="0"/>
        <v>18.162500000000001</v>
      </c>
      <c r="K61" s="1">
        <f t="shared" si="1"/>
        <v>0.98206278026905824</v>
      </c>
      <c r="L61" s="1">
        <f t="shared" si="2"/>
        <v>0.96116504854368934</v>
      </c>
      <c r="N61" s="1">
        <f t="shared" si="3"/>
        <v>0.96610169491525433</v>
      </c>
      <c r="O61" s="1">
        <f t="shared" si="4"/>
        <v>0.97235023041474666</v>
      </c>
      <c r="P61" s="1">
        <f t="shared" si="5"/>
        <v>1</v>
      </c>
      <c r="Q61" s="1">
        <f t="shared" si="6"/>
        <v>0.965034965034965</v>
      </c>
      <c r="S61" s="1">
        <f t="shared" si="7"/>
        <v>0.9744524531962856</v>
      </c>
    </row>
    <row r="62" spans="1:19">
      <c r="A62" s="1">
        <v>590.04999999999995</v>
      </c>
      <c r="B62" s="1">
        <v>21.6</v>
      </c>
      <c r="C62" s="1">
        <v>19.7</v>
      </c>
      <c r="D62" s="1">
        <v>24.7</v>
      </c>
      <c r="E62" s="1">
        <v>16.899999999999999</v>
      </c>
      <c r="F62" s="1">
        <v>20.7</v>
      </c>
      <c r="G62" s="1">
        <v>13.6</v>
      </c>
      <c r="H62" s="1">
        <v>13.7</v>
      </c>
      <c r="I62" s="1">
        <v>15.2</v>
      </c>
      <c r="J62" s="1">
        <f t="shared" si="0"/>
        <v>18.262499999999999</v>
      </c>
      <c r="K62" s="1">
        <f t="shared" si="1"/>
        <v>0.96860986547085204</v>
      </c>
      <c r="L62" s="1">
        <f t="shared" si="2"/>
        <v>0.95631067961165039</v>
      </c>
      <c r="N62" s="1">
        <f t="shared" si="3"/>
        <v>0.95480225988700562</v>
      </c>
      <c r="O62" s="1">
        <f t="shared" si="4"/>
        <v>0.95391705069124422</v>
      </c>
      <c r="P62" s="1">
        <f t="shared" si="5"/>
        <v>0.97841726618705027</v>
      </c>
      <c r="Q62" s="1">
        <f t="shared" si="6"/>
        <v>0.95804195804195791</v>
      </c>
      <c r="S62" s="1">
        <f t="shared" si="7"/>
        <v>0.96168317998162678</v>
      </c>
    </row>
    <row r="63" spans="1:19">
      <c r="A63" s="1">
        <v>600.04999999999995</v>
      </c>
      <c r="B63" s="1">
        <v>22.2</v>
      </c>
      <c r="C63" s="1">
        <v>19.600000000000001</v>
      </c>
      <c r="D63" s="1">
        <v>24.5</v>
      </c>
      <c r="E63" s="1">
        <v>16.8</v>
      </c>
      <c r="F63" s="1">
        <v>21.2</v>
      </c>
      <c r="G63" s="1">
        <v>13.7</v>
      </c>
      <c r="H63" s="1">
        <v>14</v>
      </c>
      <c r="I63" s="1">
        <v>13.9</v>
      </c>
      <c r="J63" s="1">
        <f t="shared" si="0"/>
        <v>18.237500000000001</v>
      </c>
      <c r="K63" s="1">
        <f t="shared" si="1"/>
        <v>0.99551569506726456</v>
      </c>
      <c r="L63" s="1">
        <f t="shared" si="2"/>
        <v>0.95145631067961167</v>
      </c>
      <c r="N63" s="1">
        <f t="shared" si="3"/>
        <v>0.94915254237288138</v>
      </c>
      <c r="O63" s="1">
        <f t="shared" si="4"/>
        <v>0.97695852534562211</v>
      </c>
      <c r="P63" s="1">
        <f t="shared" si="5"/>
        <v>0.98561151079136688</v>
      </c>
      <c r="Q63" s="1">
        <f t="shared" si="6"/>
        <v>0.97902097902097895</v>
      </c>
      <c r="S63" s="1">
        <f t="shared" si="7"/>
        <v>0.97295259387962096</v>
      </c>
    </row>
    <row r="64" spans="1:19">
      <c r="A64" s="1">
        <v>610.04999999999995</v>
      </c>
      <c r="B64" s="1">
        <v>21.9</v>
      </c>
      <c r="C64" s="1">
        <v>19.5</v>
      </c>
      <c r="D64" s="1">
        <v>24.5</v>
      </c>
      <c r="E64" s="1">
        <v>17</v>
      </c>
      <c r="F64" s="1">
        <v>21.3</v>
      </c>
      <c r="G64" s="1">
        <v>13.8</v>
      </c>
      <c r="H64" s="1">
        <v>13.9</v>
      </c>
      <c r="I64" s="1">
        <v>14</v>
      </c>
      <c r="J64" s="1">
        <f t="shared" si="0"/>
        <v>18.237500000000001</v>
      </c>
      <c r="K64" s="1">
        <f t="shared" si="1"/>
        <v>0.98206278026905824</v>
      </c>
      <c r="L64" s="1">
        <f t="shared" si="2"/>
        <v>0.94660194174757273</v>
      </c>
      <c r="N64" s="1">
        <f t="shared" si="3"/>
        <v>0.96045197740112997</v>
      </c>
      <c r="O64" s="1">
        <f t="shared" si="4"/>
        <v>0.98156682027649778</v>
      </c>
      <c r="P64" s="1">
        <f t="shared" si="5"/>
        <v>0.9928057553956835</v>
      </c>
      <c r="Q64" s="1">
        <f t="shared" si="6"/>
        <v>0.97202797202797198</v>
      </c>
      <c r="S64" s="1">
        <f t="shared" si="7"/>
        <v>0.97258620785298555</v>
      </c>
    </row>
    <row r="65" spans="1:19">
      <c r="A65" s="1">
        <v>620.04999999999995</v>
      </c>
      <c r="B65" s="1">
        <v>21.7</v>
      </c>
      <c r="C65" s="1">
        <v>19.7</v>
      </c>
      <c r="D65" s="1">
        <v>24.7</v>
      </c>
      <c r="E65" s="1">
        <v>16.7</v>
      </c>
      <c r="F65" s="1">
        <v>21</v>
      </c>
      <c r="G65" s="1">
        <v>13.7</v>
      </c>
      <c r="H65" s="1">
        <v>13.9</v>
      </c>
      <c r="I65" s="1">
        <v>13.6</v>
      </c>
      <c r="J65" s="1">
        <f t="shared" si="0"/>
        <v>18.125</v>
      </c>
      <c r="K65" s="1">
        <f t="shared" si="1"/>
        <v>0.97309417040358737</v>
      </c>
      <c r="L65" s="1">
        <f t="shared" si="2"/>
        <v>0.95631067961165039</v>
      </c>
      <c r="N65" s="1">
        <f t="shared" si="3"/>
        <v>0.94350282485875703</v>
      </c>
      <c r="O65" s="1">
        <f t="shared" si="4"/>
        <v>0.967741935483871</v>
      </c>
      <c r="P65" s="1">
        <f t="shared" si="5"/>
        <v>0.98561151079136688</v>
      </c>
      <c r="Q65" s="1">
        <f t="shared" si="6"/>
        <v>0.97202797202797198</v>
      </c>
      <c r="S65" s="1">
        <f t="shared" si="7"/>
        <v>0.966381515529534</v>
      </c>
    </row>
    <row r="66" spans="1:19">
      <c r="A66" s="1">
        <v>630.04999999999995</v>
      </c>
      <c r="B66" s="1">
        <v>22</v>
      </c>
      <c r="C66" s="1">
        <v>20</v>
      </c>
      <c r="D66" s="1">
        <v>29.6</v>
      </c>
      <c r="E66" s="1">
        <v>16.7</v>
      </c>
      <c r="F66" s="1">
        <v>21</v>
      </c>
      <c r="G66" s="1">
        <v>13.8</v>
      </c>
      <c r="H66" s="1">
        <v>13.9</v>
      </c>
      <c r="I66" s="1">
        <v>13.3</v>
      </c>
      <c r="J66" s="1">
        <f t="shared" si="0"/>
        <v>18.787500000000001</v>
      </c>
      <c r="K66" s="1">
        <f t="shared" si="1"/>
        <v>0.98654708520179368</v>
      </c>
      <c r="L66" s="1">
        <f t="shared" si="2"/>
        <v>0.97087378640776689</v>
      </c>
      <c r="N66" s="1">
        <f t="shared" si="3"/>
        <v>0.94350282485875703</v>
      </c>
      <c r="O66" s="1">
        <f t="shared" si="4"/>
        <v>0.967741935483871</v>
      </c>
      <c r="P66" s="1">
        <f t="shared" si="5"/>
        <v>0.9928057553956835</v>
      </c>
      <c r="Q66" s="1">
        <f t="shared" si="6"/>
        <v>0.97202797202797198</v>
      </c>
      <c r="S66" s="1">
        <f t="shared" si="7"/>
        <v>0.97224989322930722</v>
      </c>
    </row>
    <row r="67" spans="1:19">
      <c r="A67" s="1">
        <v>640.04999999999995</v>
      </c>
      <c r="B67" s="1">
        <v>21.8</v>
      </c>
      <c r="C67" s="1">
        <v>19.8</v>
      </c>
      <c r="D67" s="1">
        <v>23.7</v>
      </c>
      <c r="E67" s="1">
        <v>16.5</v>
      </c>
      <c r="F67" s="1">
        <v>20.9</v>
      </c>
      <c r="G67" s="1">
        <v>13.7</v>
      </c>
      <c r="H67" s="1">
        <v>13.8</v>
      </c>
      <c r="I67" s="1">
        <v>12.8</v>
      </c>
      <c r="J67" s="1">
        <f t="shared" ref="J67:J122" si="8">AVERAGE(B67:I67)</f>
        <v>17.875</v>
      </c>
      <c r="K67" s="1">
        <f t="shared" si="1"/>
        <v>0.97757847533632292</v>
      </c>
      <c r="L67" s="1">
        <f t="shared" si="2"/>
        <v>0.96116504854368934</v>
      </c>
      <c r="N67" s="1">
        <f t="shared" si="3"/>
        <v>0.93220338983050854</v>
      </c>
      <c r="O67" s="1">
        <f t="shared" si="4"/>
        <v>0.96313364055299533</v>
      </c>
      <c r="P67" s="1">
        <f t="shared" si="5"/>
        <v>0.98561151079136688</v>
      </c>
      <c r="Q67" s="1">
        <f t="shared" si="6"/>
        <v>0.965034965034965</v>
      </c>
      <c r="S67" s="1">
        <f t="shared" si="7"/>
        <v>0.96412117168164135</v>
      </c>
    </row>
    <row r="68" spans="1:19">
      <c r="A68" s="1">
        <v>650.04999999999995</v>
      </c>
      <c r="B68" s="1">
        <v>22</v>
      </c>
      <c r="C68" s="1">
        <v>19.8</v>
      </c>
      <c r="D68" s="1">
        <v>23.7</v>
      </c>
      <c r="E68" s="1">
        <v>16.5</v>
      </c>
      <c r="F68" s="1">
        <v>21.1</v>
      </c>
      <c r="G68" s="1">
        <v>13.7</v>
      </c>
      <c r="H68" s="1">
        <v>13.8</v>
      </c>
      <c r="I68" s="1">
        <v>12.8</v>
      </c>
      <c r="J68" s="1">
        <f t="shared" si="8"/>
        <v>17.925000000000001</v>
      </c>
      <c r="K68" s="1">
        <f t="shared" ref="K68:K122" si="9">B68/22.3</f>
        <v>0.98654708520179368</v>
      </c>
      <c r="L68" s="1">
        <f t="shared" ref="L68:L122" si="10">C68/20.6</f>
        <v>0.96116504854368934</v>
      </c>
      <c r="N68" s="1">
        <f t="shared" ref="N68:N122" si="11">E68/17.7</f>
        <v>0.93220338983050854</v>
      </c>
      <c r="O68" s="1">
        <f t="shared" ref="O68:O122" si="12">F68/21.7</f>
        <v>0.97235023041474666</v>
      </c>
      <c r="P68" s="1">
        <f t="shared" ref="P68:P122" si="13">G68/13.9</f>
        <v>0.98561151079136688</v>
      </c>
      <c r="Q68" s="1">
        <f t="shared" ref="Q68:Q122" si="14">H68/14.3</f>
        <v>0.965034965034965</v>
      </c>
      <c r="S68" s="1">
        <f t="shared" ref="S68:S122" si="15">AVERAGE(K68:R68)</f>
        <v>0.96715203830284502</v>
      </c>
    </row>
    <row r="69" spans="1:19">
      <c r="A69" s="1">
        <v>660.05</v>
      </c>
      <c r="B69" s="1">
        <v>21.9</v>
      </c>
      <c r="C69" s="1">
        <v>19.8</v>
      </c>
      <c r="D69" s="1">
        <v>23.8</v>
      </c>
      <c r="E69" s="1">
        <v>16.7</v>
      </c>
      <c r="F69" s="1">
        <v>21</v>
      </c>
      <c r="G69" s="1">
        <v>13.5</v>
      </c>
      <c r="H69" s="1">
        <v>13.8</v>
      </c>
      <c r="I69" s="1">
        <v>13.1</v>
      </c>
      <c r="J69" s="1">
        <f t="shared" si="8"/>
        <v>17.95</v>
      </c>
      <c r="K69" s="1">
        <f t="shared" si="9"/>
        <v>0.98206278026905824</v>
      </c>
      <c r="L69" s="1">
        <f t="shared" si="10"/>
        <v>0.96116504854368934</v>
      </c>
      <c r="N69" s="1">
        <f t="shared" si="11"/>
        <v>0.94350282485875703</v>
      </c>
      <c r="O69" s="1">
        <f t="shared" si="12"/>
        <v>0.967741935483871</v>
      </c>
      <c r="P69" s="1">
        <f t="shared" si="13"/>
        <v>0.97122302158273377</v>
      </c>
      <c r="Q69" s="1">
        <f t="shared" si="14"/>
        <v>0.965034965034965</v>
      </c>
      <c r="S69" s="1">
        <f t="shared" si="15"/>
        <v>0.96512176262884575</v>
      </c>
    </row>
    <row r="70" spans="1:19">
      <c r="A70" s="1">
        <v>670.06</v>
      </c>
      <c r="B70" s="1">
        <v>21.8</v>
      </c>
      <c r="C70" s="1">
        <v>19.399999999999999</v>
      </c>
      <c r="D70" s="1">
        <v>24</v>
      </c>
      <c r="E70" s="1">
        <v>16.899999999999999</v>
      </c>
      <c r="F70" s="1">
        <v>21</v>
      </c>
      <c r="G70" s="1">
        <v>13.7</v>
      </c>
      <c r="H70" s="1">
        <v>13.8</v>
      </c>
      <c r="I70" s="1">
        <v>12.8</v>
      </c>
      <c r="J70" s="1">
        <f t="shared" si="8"/>
        <v>17.925000000000001</v>
      </c>
      <c r="K70" s="1">
        <f t="shared" si="9"/>
        <v>0.97757847533632292</v>
      </c>
      <c r="L70" s="1">
        <f t="shared" si="10"/>
        <v>0.9417475728155339</v>
      </c>
      <c r="N70" s="1">
        <f t="shared" si="11"/>
        <v>0.95480225988700562</v>
      </c>
      <c r="O70" s="1">
        <f t="shared" si="12"/>
        <v>0.967741935483871</v>
      </c>
      <c r="P70" s="1">
        <f t="shared" si="13"/>
        <v>0.98561151079136688</v>
      </c>
      <c r="Q70" s="1">
        <f t="shared" si="14"/>
        <v>0.965034965034965</v>
      </c>
      <c r="S70" s="1">
        <f t="shared" si="15"/>
        <v>0.96541945322484424</v>
      </c>
    </row>
    <row r="71" spans="1:19">
      <c r="A71" s="1">
        <v>680.06</v>
      </c>
      <c r="B71" s="1">
        <v>21.9</v>
      </c>
      <c r="C71" s="1">
        <v>19.8</v>
      </c>
      <c r="D71" s="1">
        <v>24</v>
      </c>
      <c r="E71" s="1">
        <v>17.100000000000001</v>
      </c>
      <c r="F71" s="1">
        <v>20.8</v>
      </c>
      <c r="G71" s="1">
        <v>13.8</v>
      </c>
      <c r="H71" s="1">
        <v>13.8</v>
      </c>
      <c r="I71" s="1">
        <v>13.2</v>
      </c>
      <c r="J71" s="1">
        <f t="shared" si="8"/>
        <v>18.05</v>
      </c>
      <c r="K71" s="1">
        <f t="shared" si="9"/>
        <v>0.98206278026905824</v>
      </c>
      <c r="L71" s="1">
        <f t="shared" si="10"/>
        <v>0.96116504854368934</v>
      </c>
      <c r="N71" s="1">
        <f t="shared" si="11"/>
        <v>0.96610169491525433</v>
      </c>
      <c r="O71" s="1">
        <f t="shared" si="12"/>
        <v>0.95852534562211988</v>
      </c>
      <c r="P71" s="1">
        <f t="shared" si="13"/>
        <v>0.9928057553956835</v>
      </c>
      <c r="Q71" s="1">
        <f t="shared" si="14"/>
        <v>0.965034965034965</v>
      </c>
      <c r="S71" s="1">
        <f t="shared" si="15"/>
        <v>0.97094926496346179</v>
      </c>
    </row>
    <row r="72" spans="1:19">
      <c r="A72" s="1">
        <v>690.06</v>
      </c>
      <c r="B72" s="1">
        <v>22.2</v>
      </c>
      <c r="C72" s="1">
        <v>19.899999999999999</v>
      </c>
      <c r="D72" s="1">
        <v>24.3</v>
      </c>
      <c r="E72" s="1">
        <v>17</v>
      </c>
      <c r="F72" s="1">
        <v>21.2</v>
      </c>
      <c r="G72" s="1">
        <v>14</v>
      </c>
      <c r="H72" s="1">
        <v>14.2</v>
      </c>
      <c r="I72" s="1">
        <v>13.6</v>
      </c>
      <c r="J72" s="1">
        <f t="shared" si="8"/>
        <v>18.299999999999997</v>
      </c>
      <c r="K72" s="1">
        <f t="shared" si="9"/>
        <v>0.99551569506726456</v>
      </c>
      <c r="L72" s="1">
        <f t="shared" si="10"/>
        <v>0.96601941747572806</v>
      </c>
      <c r="N72" s="1">
        <f t="shared" si="11"/>
        <v>0.96045197740112997</v>
      </c>
      <c r="O72" s="1">
        <f t="shared" si="12"/>
        <v>0.97695852534562211</v>
      </c>
      <c r="P72" s="1">
        <f t="shared" si="13"/>
        <v>1.0071942446043165</v>
      </c>
      <c r="Q72" s="1">
        <f t="shared" si="14"/>
        <v>0.99300699300699291</v>
      </c>
      <c r="S72" s="1">
        <f t="shared" si="15"/>
        <v>0.98319114215017578</v>
      </c>
    </row>
    <row r="73" spans="1:19">
      <c r="A73" s="1">
        <v>700.06</v>
      </c>
      <c r="B73" s="1">
        <v>22.1</v>
      </c>
      <c r="C73" s="1">
        <v>20</v>
      </c>
      <c r="D73" s="1">
        <v>24.6</v>
      </c>
      <c r="E73" s="1">
        <v>17.100000000000001</v>
      </c>
      <c r="F73" s="1">
        <v>21</v>
      </c>
      <c r="G73" s="1">
        <v>13.8</v>
      </c>
      <c r="H73" s="1">
        <v>14.1</v>
      </c>
      <c r="I73" s="1">
        <v>13.3</v>
      </c>
      <c r="J73" s="1">
        <f t="shared" si="8"/>
        <v>18.250000000000004</v>
      </c>
      <c r="K73" s="1">
        <f t="shared" si="9"/>
        <v>0.99103139013452923</v>
      </c>
      <c r="L73" s="1">
        <f t="shared" si="10"/>
        <v>0.97087378640776689</v>
      </c>
      <c r="N73" s="1">
        <f t="shared" si="11"/>
        <v>0.96610169491525433</v>
      </c>
      <c r="O73" s="1">
        <f t="shared" si="12"/>
        <v>0.967741935483871</v>
      </c>
      <c r="P73" s="1">
        <f t="shared" si="13"/>
        <v>0.9928057553956835</v>
      </c>
      <c r="Q73" s="1">
        <f t="shared" si="14"/>
        <v>0.98601398601398593</v>
      </c>
      <c r="S73" s="1">
        <f t="shared" si="15"/>
        <v>0.97909475805851509</v>
      </c>
    </row>
    <row r="74" spans="1:19">
      <c r="A74" s="1">
        <v>710.06</v>
      </c>
      <c r="B74" s="1">
        <v>21.9</v>
      </c>
      <c r="C74" s="1">
        <v>19.899999999999999</v>
      </c>
      <c r="D74" s="1">
        <v>25</v>
      </c>
      <c r="E74" s="1">
        <v>17</v>
      </c>
      <c r="F74" s="1">
        <v>21.2</v>
      </c>
      <c r="G74" s="1">
        <v>13.8</v>
      </c>
      <c r="H74" s="1">
        <v>13.9</v>
      </c>
      <c r="I74" s="1">
        <v>14.1</v>
      </c>
      <c r="J74" s="1">
        <f t="shared" si="8"/>
        <v>18.349999999999998</v>
      </c>
      <c r="K74" s="1">
        <f t="shared" si="9"/>
        <v>0.98206278026905824</v>
      </c>
      <c r="L74" s="1">
        <f t="shared" si="10"/>
        <v>0.96601941747572806</v>
      </c>
      <c r="N74" s="1">
        <f t="shared" si="11"/>
        <v>0.96045197740112997</v>
      </c>
      <c r="O74" s="1">
        <f t="shared" si="12"/>
        <v>0.97695852534562211</v>
      </c>
      <c r="P74" s="1">
        <f t="shared" si="13"/>
        <v>0.9928057553956835</v>
      </c>
      <c r="Q74" s="1">
        <f t="shared" si="14"/>
        <v>0.97202797202797198</v>
      </c>
      <c r="S74" s="1">
        <f t="shared" si="15"/>
        <v>0.97505440465253213</v>
      </c>
    </row>
    <row r="75" spans="1:19">
      <c r="A75" s="1">
        <v>720.06</v>
      </c>
      <c r="B75" s="1">
        <v>22</v>
      </c>
      <c r="C75" s="1">
        <v>19.899999999999999</v>
      </c>
      <c r="D75" s="1">
        <v>25.4</v>
      </c>
      <c r="E75" s="1">
        <v>17.3</v>
      </c>
      <c r="F75" s="1">
        <v>21</v>
      </c>
      <c r="G75" s="1">
        <v>13.8</v>
      </c>
      <c r="H75" s="1">
        <v>14.1</v>
      </c>
      <c r="I75" s="1">
        <v>13.2</v>
      </c>
      <c r="J75" s="1">
        <f t="shared" si="8"/>
        <v>18.337499999999999</v>
      </c>
      <c r="K75" s="1">
        <f t="shared" si="9"/>
        <v>0.98654708520179368</v>
      </c>
      <c r="L75" s="1">
        <f t="shared" si="10"/>
        <v>0.96601941747572806</v>
      </c>
      <c r="N75" s="1">
        <f t="shared" si="11"/>
        <v>0.97740112994350292</v>
      </c>
      <c r="O75" s="1">
        <f t="shared" si="12"/>
        <v>0.967741935483871</v>
      </c>
      <c r="P75" s="1">
        <f t="shared" si="13"/>
        <v>0.9928057553956835</v>
      </c>
      <c r="Q75" s="1">
        <f t="shared" si="14"/>
        <v>0.98601398601398593</v>
      </c>
      <c r="S75" s="1">
        <f t="shared" si="15"/>
        <v>0.97942155158576094</v>
      </c>
    </row>
    <row r="76" spans="1:19">
      <c r="A76" s="1">
        <v>730.06</v>
      </c>
      <c r="B76" s="1">
        <v>22.3</v>
      </c>
      <c r="C76" s="1">
        <v>19.899999999999999</v>
      </c>
      <c r="D76" s="1">
        <v>25.1</v>
      </c>
      <c r="E76" s="1">
        <v>17.2</v>
      </c>
      <c r="F76" s="1">
        <v>21.2</v>
      </c>
      <c r="G76" s="1">
        <v>14</v>
      </c>
      <c r="H76" s="1">
        <v>14.2</v>
      </c>
      <c r="I76" s="1">
        <v>13.5</v>
      </c>
      <c r="J76" s="1">
        <f t="shared" si="8"/>
        <v>18.425000000000001</v>
      </c>
      <c r="K76" s="1">
        <f t="shared" si="9"/>
        <v>1</v>
      </c>
      <c r="L76" s="1">
        <f t="shared" si="10"/>
        <v>0.96601941747572806</v>
      </c>
      <c r="N76" s="1">
        <f t="shared" si="11"/>
        <v>0.97175141242937857</v>
      </c>
      <c r="O76" s="1">
        <f t="shared" si="12"/>
        <v>0.97695852534562211</v>
      </c>
      <c r="P76" s="1">
        <f t="shared" si="13"/>
        <v>1.0071942446043165</v>
      </c>
      <c r="Q76" s="1">
        <f t="shared" si="14"/>
        <v>0.99300699300699291</v>
      </c>
      <c r="S76" s="1">
        <f t="shared" si="15"/>
        <v>0.9858217654770064</v>
      </c>
    </row>
    <row r="77" spans="1:19">
      <c r="A77" s="1">
        <v>740.06</v>
      </c>
      <c r="B77" s="1">
        <v>22.2</v>
      </c>
      <c r="C77" s="1">
        <v>20.100000000000001</v>
      </c>
      <c r="D77" s="1">
        <v>24.6</v>
      </c>
      <c r="E77" s="1">
        <v>17.100000000000001</v>
      </c>
      <c r="F77" s="1">
        <v>21.2</v>
      </c>
      <c r="G77" s="1">
        <v>13.9</v>
      </c>
      <c r="H77" s="1">
        <v>14.1</v>
      </c>
      <c r="I77" s="1">
        <v>13.5</v>
      </c>
      <c r="J77" s="1">
        <f t="shared" si="8"/>
        <v>18.337500000000002</v>
      </c>
      <c r="K77" s="1">
        <f t="shared" si="9"/>
        <v>0.99551569506726456</v>
      </c>
      <c r="L77" s="1">
        <f t="shared" si="10"/>
        <v>0.97572815533980584</v>
      </c>
      <c r="N77" s="1">
        <f t="shared" si="11"/>
        <v>0.96610169491525433</v>
      </c>
      <c r="O77" s="1">
        <f t="shared" si="12"/>
        <v>0.97695852534562211</v>
      </c>
      <c r="P77" s="1">
        <f t="shared" si="13"/>
        <v>1</v>
      </c>
      <c r="Q77" s="1">
        <f t="shared" si="14"/>
        <v>0.98601398601398593</v>
      </c>
      <c r="S77" s="1">
        <f t="shared" si="15"/>
        <v>0.98338634278032211</v>
      </c>
    </row>
    <row r="78" spans="1:19">
      <c r="A78" s="1">
        <v>750.06</v>
      </c>
      <c r="B78" s="1">
        <v>22.2</v>
      </c>
      <c r="C78" s="1">
        <v>20.100000000000001</v>
      </c>
      <c r="D78" s="1">
        <v>25.3</v>
      </c>
      <c r="E78" s="1">
        <v>16.8</v>
      </c>
      <c r="F78" s="1">
        <v>21.1</v>
      </c>
      <c r="G78" s="1">
        <v>13.9</v>
      </c>
      <c r="H78" s="1">
        <v>14.1</v>
      </c>
      <c r="I78" s="1">
        <v>13.6</v>
      </c>
      <c r="J78" s="1">
        <f t="shared" si="8"/>
        <v>18.387499999999999</v>
      </c>
      <c r="K78" s="1">
        <f t="shared" si="9"/>
        <v>0.99551569506726456</v>
      </c>
      <c r="L78" s="1">
        <f t="shared" si="10"/>
        <v>0.97572815533980584</v>
      </c>
      <c r="N78" s="1">
        <f t="shared" si="11"/>
        <v>0.94915254237288138</v>
      </c>
      <c r="O78" s="1">
        <f t="shared" si="12"/>
        <v>0.97235023041474666</v>
      </c>
      <c r="P78" s="1">
        <f t="shared" si="13"/>
        <v>1</v>
      </c>
      <c r="Q78" s="1">
        <f t="shared" si="14"/>
        <v>0.98601398601398593</v>
      </c>
      <c r="S78" s="1">
        <f t="shared" si="15"/>
        <v>0.97979343486811399</v>
      </c>
    </row>
    <row r="79" spans="1:19">
      <c r="A79" s="1">
        <v>760.06</v>
      </c>
      <c r="B79" s="1">
        <v>22.1</v>
      </c>
      <c r="C79" s="1">
        <v>20.100000000000001</v>
      </c>
      <c r="D79" s="1">
        <v>25.5</v>
      </c>
      <c r="E79" s="1">
        <v>17</v>
      </c>
      <c r="F79" s="1">
        <v>21.2</v>
      </c>
      <c r="G79" s="1">
        <v>14</v>
      </c>
      <c r="H79" s="1">
        <v>14.1</v>
      </c>
      <c r="I79" s="1">
        <v>14</v>
      </c>
      <c r="J79" s="1">
        <f t="shared" si="8"/>
        <v>18.5</v>
      </c>
      <c r="K79" s="1">
        <f t="shared" si="9"/>
        <v>0.99103139013452923</v>
      </c>
      <c r="L79" s="1">
        <f t="shared" si="10"/>
        <v>0.97572815533980584</v>
      </c>
      <c r="N79" s="1">
        <f t="shared" si="11"/>
        <v>0.96045197740112997</v>
      </c>
      <c r="O79" s="1">
        <f t="shared" si="12"/>
        <v>0.97695852534562211</v>
      </c>
      <c r="P79" s="1">
        <f t="shared" si="13"/>
        <v>1.0071942446043165</v>
      </c>
      <c r="Q79" s="1">
        <f t="shared" si="14"/>
        <v>0.98601398601398593</v>
      </c>
      <c r="S79" s="1">
        <f t="shared" si="15"/>
        <v>0.98289637980656497</v>
      </c>
    </row>
    <row r="80" spans="1:19">
      <c r="A80" s="1">
        <v>770.06</v>
      </c>
      <c r="B80" s="1">
        <v>22.1</v>
      </c>
      <c r="C80" s="1">
        <v>20.100000000000001</v>
      </c>
      <c r="D80" s="1">
        <v>25.5</v>
      </c>
      <c r="E80" s="1">
        <v>17.3</v>
      </c>
      <c r="F80" s="1">
        <v>21.7</v>
      </c>
      <c r="G80" s="1">
        <v>13.9</v>
      </c>
      <c r="H80" s="1">
        <v>14</v>
      </c>
      <c r="I80" s="1">
        <v>13.3</v>
      </c>
      <c r="J80" s="1">
        <f t="shared" si="8"/>
        <v>18.487500000000004</v>
      </c>
      <c r="K80" s="1">
        <f t="shared" si="9"/>
        <v>0.99103139013452923</v>
      </c>
      <c r="L80" s="1">
        <f t="shared" si="10"/>
        <v>0.97572815533980584</v>
      </c>
      <c r="N80" s="1">
        <f t="shared" si="11"/>
        <v>0.97740112994350292</v>
      </c>
      <c r="O80" s="1">
        <f t="shared" si="12"/>
        <v>1</v>
      </c>
      <c r="P80" s="1">
        <f t="shared" si="13"/>
        <v>1</v>
      </c>
      <c r="Q80" s="1">
        <f t="shared" si="14"/>
        <v>0.97902097902097895</v>
      </c>
      <c r="S80" s="1">
        <f t="shared" si="15"/>
        <v>0.9871969424064696</v>
      </c>
    </row>
    <row r="81" spans="1:19">
      <c r="A81" s="1">
        <v>780.06</v>
      </c>
      <c r="B81" s="1">
        <v>22.2</v>
      </c>
      <c r="C81" s="1">
        <v>20.100000000000001</v>
      </c>
      <c r="D81" s="1">
        <v>25.2</v>
      </c>
      <c r="E81" s="1">
        <v>17</v>
      </c>
      <c r="F81" s="1">
        <v>21.4</v>
      </c>
      <c r="G81" s="1">
        <v>14</v>
      </c>
      <c r="H81" s="1">
        <v>14.1</v>
      </c>
      <c r="I81" s="1">
        <v>13.7</v>
      </c>
      <c r="J81" s="1">
        <f t="shared" si="8"/>
        <v>18.462499999999999</v>
      </c>
      <c r="K81" s="1">
        <f t="shared" si="9"/>
        <v>0.99551569506726456</v>
      </c>
      <c r="L81" s="1">
        <f t="shared" si="10"/>
        <v>0.97572815533980584</v>
      </c>
      <c r="N81" s="1">
        <f t="shared" si="11"/>
        <v>0.96045197740112997</v>
      </c>
      <c r="O81" s="1">
        <f t="shared" si="12"/>
        <v>0.98617511520737322</v>
      </c>
      <c r="P81" s="1">
        <f t="shared" si="13"/>
        <v>1.0071942446043165</v>
      </c>
      <c r="Q81" s="1">
        <f t="shared" si="14"/>
        <v>0.98601398601398593</v>
      </c>
      <c r="S81" s="1">
        <f t="shared" si="15"/>
        <v>0.98517986227231258</v>
      </c>
    </row>
    <row r="82" spans="1:19">
      <c r="A82" s="1">
        <v>790.06</v>
      </c>
      <c r="B82" s="1">
        <v>22.3</v>
      </c>
      <c r="C82" s="1">
        <v>20.3</v>
      </c>
      <c r="D82" s="1">
        <v>25</v>
      </c>
      <c r="E82" s="1">
        <v>17.399999999999999</v>
      </c>
      <c r="F82" s="1">
        <v>21.8</v>
      </c>
      <c r="G82" s="1">
        <v>14.2</v>
      </c>
      <c r="H82" s="1">
        <v>14.3</v>
      </c>
      <c r="I82" s="1">
        <v>13.9</v>
      </c>
      <c r="J82" s="1">
        <f t="shared" si="8"/>
        <v>18.650000000000002</v>
      </c>
      <c r="K82" s="1">
        <f t="shared" si="9"/>
        <v>1</v>
      </c>
      <c r="L82" s="1">
        <f t="shared" si="10"/>
        <v>0.9854368932038835</v>
      </c>
      <c r="N82" s="1">
        <f t="shared" si="11"/>
        <v>0.98305084745762705</v>
      </c>
      <c r="O82" s="1">
        <f t="shared" si="12"/>
        <v>1.0046082949308757</v>
      </c>
      <c r="P82" s="1">
        <f t="shared" si="13"/>
        <v>1.0215827338129495</v>
      </c>
      <c r="Q82" s="1">
        <f t="shared" si="14"/>
        <v>1</v>
      </c>
      <c r="S82" s="1">
        <f t="shared" si="15"/>
        <v>0.9991131282342226</v>
      </c>
    </row>
    <row r="83" spans="1:19">
      <c r="A83" s="1">
        <v>800.06</v>
      </c>
      <c r="B83" s="1">
        <v>22.2</v>
      </c>
      <c r="C83" s="1">
        <v>20.3</v>
      </c>
      <c r="D83" s="1">
        <v>25.5</v>
      </c>
      <c r="E83" s="1">
        <v>17.2</v>
      </c>
      <c r="F83" s="1">
        <v>21.4</v>
      </c>
      <c r="G83" s="1">
        <v>14.1</v>
      </c>
      <c r="H83" s="1">
        <v>14.3</v>
      </c>
      <c r="I83" s="1">
        <v>13.5</v>
      </c>
      <c r="J83" s="1">
        <f t="shared" si="8"/>
        <v>18.5625</v>
      </c>
      <c r="K83" s="1">
        <f t="shared" si="9"/>
        <v>0.99551569506726456</v>
      </c>
      <c r="L83" s="1">
        <f t="shared" si="10"/>
        <v>0.9854368932038835</v>
      </c>
      <c r="N83" s="1">
        <f t="shared" si="11"/>
        <v>0.97175141242937857</v>
      </c>
      <c r="O83" s="1">
        <f t="shared" si="12"/>
        <v>0.98617511520737322</v>
      </c>
      <c r="P83" s="1">
        <f t="shared" si="13"/>
        <v>1.014388489208633</v>
      </c>
      <c r="Q83" s="1">
        <f t="shared" si="14"/>
        <v>1</v>
      </c>
      <c r="S83" s="1">
        <f t="shared" si="15"/>
        <v>0.99221126751942224</v>
      </c>
    </row>
    <row r="84" spans="1:19">
      <c r="A84" s="1">
        <v>810.07</v>
      </c>
      <c r="B84" s="1">
        <v>22.2</v>
      </c>
      <c r="C84" s="1">
        <v>20</v>
      </c>
      <c r="D84" s="1">
        <v>25</v>
      </c>
      <c r="E84" s="1">
        <v>17</v>
      </c>
      <c r="F84" s="1">
        <v>21.1</v>
      </c>
      <c r="G84" s="1">
        <v>14</v>
      </c>
      <c r="H84" s="1">
        <v>14.4</v>
      </c>
      <c r="I84" s="1">
        <v>13.9</v>
      </c>
      <c r="J84" s="1">
        <f t="shared" si="8"/>
        <v>18.450000000000003</v>
      </c>
      <c r="K84" s="1">
        <f t="shared" si="9"/>
        <v>0.99551569506726456</v>
      </c>
      <c r="L84" s="1">
        <f t="shared" si="10"/>
        <v>0.97087378640776689</v>
      </c>
      <c r="N84" s="1">
        <f t="shared" si="11"/>
        <v>0.96045197740112997</v>
      </c>
      <c r="O84" s="1">
        <f t="shared" si="12"/>
        <v>0.97235023041474666</v>
      </c>
      <c r="P84" s="1">
        <f t="shared" si="13"/>
        <v>1.0071942446043165</v>
      </c>
      <c r="Q84" s="1">
        <f t="shared" si="14"/>
        <v>1.0069930069930069</v>
      </c>
      <c r="S84" s="1">
        <f t="shared" si="15"/>
        <v>0.98556315681470519</v>
      </c>
    </row>
    <row r="85" spans="1:19">
      <c r="A85" s="1">
        <v>820.07</v>
      </c>
      <c r="B85" s="1">
        <v>22.3</v>
      </c>
      <c r="C85" s="1">
        <v>20.3</v>
      </c>
      <c r="D85" s="1">
        <v>25.4</v>
      </c>
      <c r="E85" s="1">
        <v>16.899999999999999</v>
      </c>
      <c r="F85" s="1">
        <v>21.5</v>
      </c>
      <c r="G85" s="1">
        <v>14.1</v>
      </c>
      <c r="H85" s="1">
        <v>14.1</v>
      </c>
      <c r="I85" s="1">
        <v>13.8</v>
      </c>
      <c r="J85" s="1">
        <f t="shared" si="8"/>
        <v>18.55</v>
      </c>
      <c r="K85" s="1">
        <f t="shared" si="9"/>
        <v>1</v>
      </c>
      <c r="L85" s="1">
        <f t="shared" si="10"/>
        <v>0.9854368932038835</v>
      </c>
      <c r="N85" s="1">
        <f t="shared" si="11"/>
        <v>0.95480225988700562</v>
      </c>
      <c r="O85" s="1">
        <f t="shared" si="12"/>
        <v>0.99078341013824889</v>
      </c>
      <c r="P85" s="1">
        <f t="shared" si="13"/>
        <v>1.014388489208633</v>
      </c>
      <c r="Q85" s="1">
        <f t="shared" si="14"/>
        <v>0.98601398601398593</v>
      </c>
      <c r="S85" s="1">
        <f t="shared" si="15"/>
        <v>0.98857083974195958</v>
      </c>
    </row>
    <row r="86" spans="1:19">
      <c r="A86" s="1">
        <v>830.07</v>
      </c>
      <c r="B86" s="1">
        <v>22.3</v>
      </c>
      <c r="C86" s="1">
        <v>20.100000000000001</v>
      </c>
      <c r="D86" s="1">
        <v>25.4</v>
      </c>
      <c r="E86" s="1">
        <v>17</v>
      </c>
      <c r="F86" s="1">
        <v>21.3</v>
      </c>
      <c r="G86" s="1">
        <v>14.1</v>
      </c>
      <c r="H86" s="1">
        <v>14.2</v>
      </c>
      <c r="I86" s="1">
        <v>13.5</v>
      </c>
      <c r="J86" s="1">
        <f t="shared" si="8"/>
        <v>18.487500000000001</v>
      </c>
      <c r="K86" s="1">
        <f t="shared" si="9"/>
        <v>1</v>
      </c>
      <c r="L86" s="1">
        <f t="shared" si="10"/>
        <v>0.97572815533980584</v>
      </c>
      <c r="N86" s="1">
        <f t="shared" si="11"/>
        <v>0.96045197740112997</v>
      </c>
      <c r="O86" s="1">
        <f t="shared" si="12"/>
        <v>0.98156682027649778</v>
      </c>
      <c r="P86" s="1">
        <f t="shared" si="13"/>
        <v>1.014388489208633</v>
      </c>
      <c r="Q86" s="1">
        <f t="shared" si="14"/>
        <v>0.99300699300699291</v>
      </c>
      <c r="S86" s="1">
        <f t="shared" si="15"/>
        <v>0.98752373920550995</v>
      </c>
    </row>
    <row r="87" spans="1:19">
      <c r="A87" s="1">
        <v>840.07</v>
      </c>
      <c r="B87" s="1">
        <v>22.3</v>
      </c>
      <c r="C87" s="1">
        <v>20</v>
      </c>
      <c r="D87" s="1">
        <v>24.5</v>
      </c>
      <c r="E87" s="1">
        <v>16.8</v>
      </c>
      <c r="F87" s="1">
        <v>21.3</v>
      </c>
      <c r="G87" s="1">
        <v>14.1</v>
      </c>
      <c r="H87" s="1">
        <v>14.3</v>
      </c>
      <c r="I87" s="1">
        <v>13.6</v>
      </c>
      <c r="J87" s="1">
        <f t="shared" si="8"/>
        <v>18.362499999999997</v>
      </c>
      <c r="K87" s="1">
        <f t="shared" si="9"/>
        <v>1</v>
      </c>
      <c r="L87" s="1">
        <f t="shared" si="10"/>
        <v>0.97087378640776689</v>
      </c>
      <c r="N87" s="1">
        <f t="shared" si="11"/>
        <v>0.94915254237288138</v>
      </c>
      <c r="O87" s="1">
        <f t="shared" si="12"/>
        <v>0.98156682027649778</v>
      </c>
      <c r="P87" s="1">
        <f t="shared" si="13"/>
        <v>1.014388489208633</v>
      </c>
      <c r="Q87" s="1">
        <f t="shared" si="14"/>
        <v>1</v>
      </c>
      <c r="S87" s="1">
        <f t="shared" si="15"/>
        <v>0.98599693971096325</v>
      </c>
    </row>
    <row r="88" spans="1:19">
      <c r="A88" s="1">
        <v>850.07</v>
      </c>
      <c r="B88" s="1">
        <v>22.3</v>
      </c>
      <c r="C88" s="1">
        <v>20.2</v>
      </c>
      <c r="D88" s="1">
        <v>23.9</v>
      </c>
      <c r="E88" s="1">
        <v>16.5</v>
      </c>
      <c r="F88" s="1">
        <v>21.4</v>
      </c>
      <c r="G88" s="1">
        <v>14</v>
      </c>
      <c r="H88" s="1">
        <v>14.1</v>
      </c>
      <c r="I88" s="1">
        <v>14.2</v>
      </c>
      <c r="J88" s="1">
        <f t="shared" si="8"/>
        <v>18.324999999999999</v>
      </c>
      <c r="K88" s="1">
        <f t="shared" si="9"/>
        <v>1</v>
      </c>
      <c r="L88" s="1">
        <f t="shared" si="10"/>
        <v>0.98058252427184456</v>
      </c>
      <c r="N88" s="1">
        <f t="shared" si="11"/>
        <v>0.93220338983050854</v>
      </c>
      <c r="O88" s="1">
        <f t="shared" si="12"/>
        <v>0.98617511520737322</v>
      </c>
      <c r="P88" s="1">
        <f t="shared" si="13"/>
        <v>1.0071942446043165</v>
      </c>
      <c r="Q88" s="1">
        <f t="shared" si="14"/>
        <v>0.98601398601398593</v>
      </c>
      <c r="S88" s="1">
        <f t="shared" si="15"/>
        <v>0.98202820998800489</v>
      </c>
    </row>
    <row r="89" spans="1:19">
      <c r="A89" s="1">
        <v>860.07</v>
      </c>
      <c r="B89" s="1">
        <v>22.1</v>
      </c>
      <c r="C89" s="1">
        <v>19.8</v>
      </c>
      <c r="D89" s="1">
        <v>24.5</v>
      </c>
      <c r="E89" s="1">
        <v>16.399999999999999</v>
      </c>
      <c r="F89" s="1">
        <v>20.9</v>
      </c>
      <c r="G89" s="1">
        <v>14</v>
      </c>
      <c r="H89" s="1">
        <v>14.2</v>
      </c>
      <c r="I89" s="1">
        <v>15.1</v>
      </c>
      <c r="J89" s="1">
        <f t="shared" si="8"/>
        <v>18.375</v>
      </c>
      <c r="K89" s="1">
        <f t="shared" si="9"/>
        <v>0.99103139013452923</v>
      </c>
      <c r="L89" s="1">
        <f t="shared" si="10"/>
        <v>0.96116504854368934</v>
      </c>
      <c r="N89" s="1">
        <f t="shared" si="11"/>
        <v>0.92655367231638419</v>
      </c>
      <c r="O89" s="1">
        <f t="shared" si="12"/>
        <v>0.96313364055299533</v>
      </c>
      <c r="P89" s="1">
        <f t="shared" si="13"/>
        <v>1.0071942446043165</v>
      </c>
      <c r="Q89" s="1">
        <f t="shared" si="14"/>
        <v>0.99300699300699291</v>
      </c>
      <c r="S89" s="1">
        <f t="shared" si="15"/>
        <v>0.97368083152648455</v>
      </c>
    </row>
    <row r="90" spans="1:19">
      <c r="A90" s="1">
        <v>870.07</v>
      </c>
      <c r="B90" s="1">
        <v>22.3</v>
      </c>
      <c r="C90" s="1">
        <v>20.100000000000001</v>
      </c>
      <c r="D90" s="1">
        <v>24.3</v>
      </c>
      <c r="E90" s="1">
        <v>16.7</v>
      </c>
      <c r="F90" s="1">
        <v>21.7</v>
      </c>
      <c r="G90" s="1">
        <v>14</v>
      </c>
      <c r="H90" s="1">
        <v>14</v>
      </c>
      <c r="I90" s="1">
        <v>13.3</v>
      </c>
      <c r="J90" s="1">
        <f t="shared" si="8"/>
        <v>18.300000000000004</v>
      </c>
      <c r="K90" s="1">
        <f t="shared" si="9"/>
        <v>1</v>
      </c>
      <c r="L90" s="1">
        <f t="shared" si="10"/>
        <v>0.97572815533980584</v>
      </c>
      <c r="N90" s="1">
        <f t="shared" si="11"/>
        <v>0.94350282485875703</v>
      </c>
      <c r="O90" s="1">
        <f t="shared" si="12"/>
        <v>1</v>
      </c>
      <c r="P90" s="1">
        <f t="shared" si="13"/>
        <v>1.0071942446043165</v>
      </c>
      <c r="Q90" s="1">
        <f t="shared" si="14"/>
        <v>0.97902097902097895</v>
      </c>
      <c r="S90" s="1">
        <f t="shared" si="15"/>
        <v>0.98424103397064311</v>
      </c>
    </row>
    <row r="91" spans="1:19">
      <c r="A91" s="1">
        <v>880.07</v>
      </c>
      <c r="B91" s="1">
        <v>22.2</v>
      </c>
      <c r="C91" s="1">
        <v>20.399999999999999</v>
      </c>
      <c r="D91" s="1">
        <v>23.9</v>
      </c>
      <c r="E91" s="1">
        <v>16.600000000000001</v>
      </c>
      <c r="F91" s="1">
        <v>21.4</v>
      </c>
      <c r="G91" s="1">
        <v>14</v>
      </c>
      <c r="H91" s="1">
        <v>14.3</v>
      </c>
      <c r="I91" s="1">
        <v>13.1</v>
      </c>
      <c r="J91" s="1">
        <f t="shared" si="8"/>
        <v>18.237500000000001</v>
      </c>
      <c r="K91" s="1">
        <f t="shared" si="9"/>
        <v>0.99551569506726456</v>
      </c>
      <c r="L91" s="1">
        <f t="shared" si="10"/>
        <v>0.99029126213592222</v>
      </c>
      <c r="N91" s="1">
        <f t="shared" si="11"/>
        <v>0.9378531073446329</v>
      </c>
      <c r="O91" s="1">
        <f t="shared" si="12"/>
        <v>0.98617511520737322</v>
      </c>
      <c r="P91" s="1">
        <f t="shared" si="13"/>
        <v>1.0071942446043165</v>
      </c>
      <c r="Q91" s="1">
        <f t="shared" si="14"/>
        <v>1</v>
      </c>
      <c r="S91" s="1">
        <f t="shared" si="15"/>
        <v>0.98617157072658479</v>
      </c>
    </row>
    <row r="92" spans="1:19">
      <c r="A92" s="1">
        <v>890.07</v>
      </c>
      <c r="B92" s="1">
        <v>22.2</v>
      </c>
      <c r="C92" s="1">
        <v>20.2</v>
      </c>
      <c r="D92" s="1">
        <v>24.7</v>
      </c>
      <c r="E92" s="1">
        <v>16.7</v>
      </c>
      <c r="F92" s="1">
        <v>21.3</v>
      </c>
      <c r="G92" s="1">
        <v>14</v>
      </c>
      <c r="H92" s="1">
        <v>14.1</v>
      </c>
      <c r="I92" s="1">
        <v>13</v>
      </c>
      <c r="J92" s="1">
        <f t="shared" si="8"/>
        <v>18.274999999999999</v>
      </c>
      <c r="K92" s="1">
        <f t="shared" si="9"/>
        <v>0.99551569506726456</v>
      </c>
      <c r="L92" s="1">
        <f t="shared" si="10"/>
        <v>0.98058252427184456</v>
      </c>
      <c r="N92" s="1">
        <f t="shared" si="11"/>
        <v>0.94350282485875703</v>
      </c>
      <c r="O92" s="1">
        <f t="shared" si="12"/>
        <v>0.98156682027649778</v>
      </c>
      <c r="P92" s="1">
        <f t="shared" si="13"/>
        <v>1.0071942446043165</v>
      </c>
      <c r="Q92" s="1">
        <f t="shared" si="14"/>
        <v>0.98601398601398593</v>
      </c>
      <c r="S92" s="1">
        <f t="shared" si="15"/>
        <v>0.98239601584877778</v>
      </c>
    </row>
    <row r="93" spans="1:19">
      <c r="A93" s="1">
        <v>900.07</v>
      </c>
      <c r="B93" s="1">
        <v>22.3</v>
      </c>
      <c r="C93" s="1">
        <v>20.3</v>
      </c>
      <c r="D93" s="1">
        <v>24.1</v>
      </c>
      <c r="E93" s="1">
        <v>16.7</v>
      </c>
      <c r="F93" s="1">
        <v>21</v>
      </c>
      <c r="G93" s="1">
        <v>14</v>
      </c>
      <c r="H93" s="1">
        <v>14.2</v>
      </c>
      <c r="I93" s="1">
        <v>13.5</v>
      </c>
      <c r="J93" s="1">
        <f t="shared" si="8"/>
        <v>18.262499999999999</v>
      </c>
      <c r="K93" s="1">
        <f t="shared" si="9"/>
        <v>1</v>
      </c>
      <c r="L93" s="1">
        <f t="shared" si="10"/>
        <v>0.9854368932038835</v>
      </c>
      <c r="N93" s="1">
        <f t="shared" si="11"/>
        <v>0.94350282485875703</v>
      </c>
      <c r="O93" s="1">
        <f t="shared" si="12"/>
        <v>0.967741935483871</v>
      </c>
      <c r="P93" s="1">
        <f t="shared" si="13"/>
        <v>1.0071942446043165</v>
      </c>
      <c r="Q93" s="1">
        <f t="shared" si="14"/>
        <v>0.99300699300699291</v>
      </c>
      <c r="S93" s="1">
        <f t="shared" si="15"/>
        <v>0.98281381519297017</v>
      </c>
    </row>
    <row r="94" spans="1:19">
      <c r="A94" s="1">
        <v>910.07</v>
      </c>
      <c r="B94" s="1">
        <v>22</v>
      </c>
      <c r="C94" s="1">
        <v>20.100000000000001</v>
      </c>
      <c r="D94" s="1">
        <v>24.8</v>
      </c>
      <c r="E94" s="1">
        <v>16.7</v>
      </c>
      <c r="F94" s="1">
        <v>21.4</v>
      </c>
      <c r="G94" s="1">
        <v>13.9</v>
      </c>
      <c r="H94" s="1">
        <v>14.1</v>
      </c>
      <c r="I94" s="1">
        <v>13.5</v>
      </c>
      <c r="J94" s="1">
        <f t="shared" si="8"/>
        <v>18.3125</v>
      </c>
      <c r="K94" s="1">
        <f t="shared" si="9"/>
        <v>0.98654708520179368</v>
      </c>
      <c r="L94" s="1">
        <f t="shared" si="10"/>
        <v>0.97572815533980584</v>
      </c>
      <c r="N94" s="1">
        <f t="shared" si="11"/>
        <v>0.94350282485875703</v>
      </c>
      <c r="O94" s="1">
        <f t="shared" si="12"/>
        <v>0.98617511520737322</v>
      </c>
      <c r="P94" s="1">
        <f t="shared" si="13"/>
        <v>1</v>
      </c>
      <c r="Q94" s="1">
        <f t="shared" si="14"/>
        <v>0.98601398601398593</v>
      </c>
      <c r="S94" s="1">
        <f t="shared" si="15"/>
        <v>0.97966119443695254</v>
      </c>
    </row>
    <row r="95" spans="1:19">
      <c r="A95" s="1">
        <v>920.08</v>
      </c>
      <c r="B95" s="1">
        <v>22.3</v>
      </c>
      <c r="C95" s="1">
        <v>20</v>
      </c>
      <c r="D95" s="1">
        <v>24.8</v>
      </c>
      <c r="E95" s="1">
        <v>16.600000000000001</v>
      </c>
      <c r="F95" s="1">
        <v>21.2</v>
      </c>
      <c r="G95" s="1">
        <v>14</v>
      </c>
      <c r="H95" s="1">
        <v>14.1</v>
      </c>
      <c r="I95" s="1">
        <v>13.3</v>
      </c>
      <c r="J95" s="1">
        <f t="shared" si="8"/>
        <v>18.287500000000001</v>
      </c>
      <c r="K95" s="1">
        <f t="shared" si="9"/>
        <v>1</v>
      </c>
      <c r="L95" s="1">
        <f t="shared" si="10"/>
        <v>0.97087378640776689</v>
      </c>
      <c r="N95" s="1">
        <f t="shared" si="11"/>
        <v>0.9378531073446329</v>
      </c>
      <c r="O95" s="1">
        <f t="shared" si="12"/>
        <v>0.97695852534562211</v>
      </c>
      <c r="P95" s="1">
        <f t="shared" si="13"/>
        <v>1.0071942446043165</v>
      </c>
      <c r="Q95" s="1">
        <f t="shared" si="14"/>
        <v>0.98601398601398593</v>
      </c>
      <c r="S95" s="1">
        <f t="shared" si="15"/>
        <v>0.97981560828605396</v>
      </c>
    </row>
    <row r="96" spans="1:19">
      <c r="A96" s="1">
        <v>930.08</v>
      </c>
      <c r="B96" s="1">
        <v>22.4</v>
      </c>
      <c r="C96" s="1">
        <v>20.2</v>
      </c>
      <c r="D96" s="1">
        <v>24.6</v>
      </c>
      <c r="E96" s="1">
        <v>16.5</v>
      </c>
      <c r="F96" s="1">
        <v>21.6</v>
      </c>
      <c r="G96" s="1">
        <v>14.2</v>
      </c>
      <c r="H96" s="1">
        <v>14.2</v>
      </c>
      <c r="I96" s="1">
        <v>13.5</v>
      </c>
      <c r="J96" s="1">
        <f t="shared" si="8"/>
        <v>18.399999999999999</v>
      </c>
      <c r="K96" s="1">
        <f t="shared" si="9"/>
        <v>1.0044843049327354</v>
      </c>
      <c r="L96" s="1">
        <f t="shared" si="10"/>
        <v>0.98058252427184456</v>
      </c>
      <c r="N96" s="1">
        <f t="shared" si="11"/>
        <v>0.93220338983050854</v>
      </c>
      <c r="O96" s="1">
        <f t="shared" si="12"/>
        <v>0.99539170506912455</v>
      </c>
      <c r="P96" s="1">
        <f t="shared" si="13"/>
        <v>1.0215827338129495</v>
      </c>
      <c r="Q96" s="1">
        <f t="shared" si="14"/>
        <v>0.99300699300699291</v>
      </c>
      <c r="S96" s="1">
        <f t="shared" si="15"/>
        <v>0.98787527515402596</v>
      </c>
    </row>
    <row r="97" spans="1:19">
      <c r="A97" s="1">
        <v>940.08</v>
      </c>
      <c r="B97" s="1">
        <v>22.1</v>
      </c>
      <c r="C97" s="1">
        <v>20</v>
      </c>
      <c r="D97" s="1">
        <v>24.8</v>
      </c>
      <c r="E97" s="1">
        <v>16.8</v>
      </c>
      <c r="F97" s="1">
        <v>21.1</v>
      </c>
      <c r="G97" s="1">
        <v>14</v>
      </c>
      <c r="H97" s="1">
        <v>14.3</v>
      </c>
      <c r="I97" s="1">
        <v>13.5</v>
      </c>
      <c r="J97" s="1">
        <f t="shared" si="8"/>
        <v>18.325000000000003</v>
      </c>
      <c r="K97" s="1">
        <f t="shared" si="9"/>
        <v>0.99103139013452923</v>
      </c>
      <c r="L97" s="1">
        <f t="shared" si="10"/>
        <v>0.97087378640776689</v>
      </c>
      <c r="N97" s="1">
        <f t="shared" si="11"/>
        <v>0.94915254237288138</v>
      </c>
      <c r="O97" s="1">
        <f t="shared" si="12"/>
        <v>0.97235023041474666</v>
      </c>
      <c r="P97" s="1">
        <f t="shared" si="13"/>
        <v>1.0071942446043165</v>
      </c>
      <c r="Q97" s="1">
        <f t="shared" si="14"/>
        <v>1</v>
      </c>
      <c r="S97" s="1">
        <f t="shared" si="15"/>
        <v>0.98176703232237339</v>
      </c>
    </row>
    <row r="98" spans="1:19">
      <c r="A98" s="1">
        <v>950.08</v>
      </c>
      <c r="B98" s="1">
        <v>22.1</v>
      </c>
      <c r="C98" s="1">
        <v>20.2</v>
      </c>
      <c r="D98" s="1">
        <v>25</v>
      </c>
      <c r="E98" s="1">
        <v>16.600000000000001</v>
      </c>
      <c r="F98" s="1">
        <v>21.3</v>
      </c>
      <c r="G98" s="1">
        <v>14.1</v>
      </c>
      <c r="H98" s="1">
        <v>14.1</v>
      </c>
      <c r="I98" s="1">
        <v>13.5</v>
      </c>
      <c r="J98" s="1">
        <f t="shared" si="8"/>
        <v>18.362500000000001</v>
      </c>
      <c r="K98" s="1">
        <f t="shared" si="9"/>
        <v>0.99103139013452923</v>
      </c>
      <c r="L98" s="1">
        <f t="shared" si="10"/>
        <v>0.98058252427184456</v>
      </c>
      <c r="N98" s="1">
        <f t="shared" si="11"/>
        <v>0.9378531073446329</v>
      </c>
      <c r="O98" s="1">
        <f t="shared" si="12"/>
        <v>0.98156682027649778</v>
      </c>
      <c r="P98" s="1">
        <f t="shared" si="13"/>
        <v>1.014388489208633</v>
      </c>
      <c r="Q98" s="1">
        <f t="shared" si="14"/>
        <v>0.98601398601398593</v>
      </c>
      <c r="S98" s="1">
        <f t="shared" si="15"/>
        <v>0.98190605287502042</v>
      </c>
    </row>
    <row r="99" spans="1:19">
      <c r="A99" s="1">
        <v>960.08</v>
      </c>
      <c r="B99" s="1">
        <v>22.4</v>
      </c>
      <c r="C99" s="1">
        <v>20.2</v>
      </c>
      <c r="D99" s="1">
        <v>25.3</v>
      </c>
      <c r="E99" s="1">
        <v>16.8</v>
      </c>
      <c r="F99" s="1">
        <v>21.2</v>
      </c>
      <c r="G99" s="1">
        <v>14</v>
      </c>
      <c r="H99" s="1">
        <v>14.3</v>
      </c>
      <c r="I99" s="1">
        <v>14</v>
      </c>
      <c r="J99" s="1">
        <f t="shared" si="8"/>
        <v>18.524999999999999</v>
      </c>
      <c r="K99" s="1">
        <f t="shared" si="9"/>
        <v>1.0044843049327354</v>
      </c>
      <c r="L99" s="1">
        <f t="shared" si="10"/>
        <v>0.98058252427184456</v>
      </c>
      <c r="N99" s="1">
        <f t="shared" si="11"/>
        <v>0.94915254237288138</v>
      </c>
      <c r="O99" s="1">
        <f t="shared" si="12"/>
        <v>0.97695852534562211</v>
      </c>
      <c r="P99" s="1">
        <f t="shared" si="13"/>
        <v>1.0071942446043165</v>
      </c>
      <c r="Q99" s="1">
        <f t="shared" si="14"/>
        <v>1</v>
      </c>
      <c r="S99" s="1">
        <f t="shared" si="15"/>
        <v>0.98639535692123337</v>
      </c>
    </row>
    <row r="100" spans="1:19">
      <c r="A100" s="1">
        <v>970.08</v>
      </c>
      <c r="B100" s="1">
        <v>22.2</v>
      </c>
      <c r="C100" s="1">
        <v>20.100000000000001</v>
      </c>
      <c r="D100" s="1">
        <v>25.4</v>
      </c>
      <c r="E100" s="1">
        <v>16.600000000000001</v>
      </c>
      <c r="F100" s="1">
        <v>21.4</v>
      </c>
      <c r="G100" s="1">
        <v>14</v>
      </c>
      <c r="H100" s="1">
        <v>14.3</v>
      </c>
      <c r="I100" s="1">
        <v>13.5</v>
      </c>
      <c r="J100" s="1">
        <f t="shared" si="8"/>
        <v>18.4375</v>
      </c>
      <c r="K100" s="1">
        <f t="shared" si="9"/>
        <v>0.99551569506726456</v>
      </c>
      <c r="L100" s="1">
        <f t="shared" si="10"/>
        <v>0.97572815533980584</v>
      </c>
      <c r="N100" s="1">
        <f t="shared" si="11"/>
        <v>0.9378531073446329</v>
      </c>
      <c r="O100" s="1">
        <f t="shared" si="12"/>
        <v>0.98617511520737322</v>
      </c>
      <c r="P100" s="1">
        <f t="shared" si="13"/>
        <v>1.0071942446043165</v>
      </c>
      <c r="Q100" s="1">
        <f t="shared" si="14"/>
        <v>1</v>
      </c>
      <c r="S100" s="1">
        <f t="shared" si="15"/>
        <v>0.98374438626056548</v>
      </c>
    </row>
    <row r="101" spans="1:19">
      <c r="A101" s="1">
        <v>980.08</v>
      </c>
      <c r="B101" s="1">
        <v>22.4</v>
      </c>
      <c r="C101" s="1">
        <v>20.100000000000001</v>
      </c>
      <c r="D101" s="1">
        <v>25.1</v>
      </c>
      <c r="E101" s="1">
        <v>16.5</v>
      </c>
      <c r="F101" s="1">
        <v>21.7</v>
      </c>
      <c r="G101" s="1">
        <v>14</v>
      </c>
      <c r="H101" s="1">
        <v>14.3</v>
      </c>
      <c r="I101" s="1">
        <v>13.6</v>
      </c>
      <c r="J101" s="1">
        <f t="shared" si="8"/>
        <v>18.462499999999999</v>
      </c>
      <c r="K101" s="1">
        <f t="shared" si="9"/>
        <v>1.0044843049327354</v>
      </c>
      <c r="L101" s="1">
        <f t="shared" si="10"/>
        <v>0.97572815533980584</v>
      </c>
      <c r="N101" s="1">
        <f t="shared" si="11"/>
        <v>0.93220338983050854</v>
      </c>
      <c r="O101" s="1">
        <f t="shared" si="12"/>
        <v>1</v>
      </c>
      <c r="P101" s="1">
        <f t="shared" si="13"/>
        <v>1.0071942446043165</v>
      </c>
      <c r="Q101" s="1">
        <f t="shared" si="14"/>
        <v>1</v>
      </c>
      <c r="S101" s="1">
        <f t="shared" si="15"/>
        <v>0.9866016824512277</v>
      </c>
    </row>
    <row r="102" spans="1:19">
      <c r="A102" s="1">
        <v>990.08</v>
      </c>
      <c r="B102" s="1">
        <v>22.3</v>
      </c>
      <c r="C102" s="1">
        <v>20.2</v>
      </c>
      <c r="D102" s="1">
        <v>24.9</v>
      </c>
      <c r="E102" s="1">
        <v>16.5</v>
      </c>
      <c r="F102" s="1">
        <v>21.3</v>
      </c>
      <c r="G102" s="1">
        <v>14.2</v>
      </c>
      <c r="H102" s="1">
        <v>14.2</v>
      </c>
      <c r="I102" s="1">
        <v>13.7</v>
      </c>
      <c r="J102" s="1">
        <f t="shared" si="8"/>
        <v>18.412499999999998</v>
      </c>
      <c r="K102" s="1">
        <f t="shared" si="9"/>
        <v>1</v>
      </c>
      <c r="L102" s="1">
        <f t="shared" si="10"/>
        <v>0.98058252427184456</v>
      </c>
      <c r="N102" s="1">
        <f t="shared" si="11"/>
        <v>0.93220338983050854</v>
      </c>
      <c r="O102" s="1">
        <f t="shared" si="12"/>
        <v>0.98156682027649778</v>
      </c>
      <c r="P102" s="1">
        <f t="shared" si="13"/>
        <v>1.0215827338129495</v>
      </c>
      <c r="Q102" s="1">
        <f t="shared" si="14"/>
        <v>0.99300699300699291</v>
      </c>
      <c r="S102" s="1">
        <f t="shared" si="15"/>
        <v>0.9848237435331324</v>
      </c>
    </row>
    <row r="103" spans="1:19">
      <c r="A103" s="1">
        <v>1000.08</v>
      </c>
      <c r="B103" s="1">
        <v>22</v>
      </c>
      <c r="C103" s="1">
        <v>20.100000000000001</v>
      </c>
      <c r="D103" s="1">
        <v>25.3</v>
      </c>
      <c r="E103" s="1">
        <v>16.600000000000001</v>
      </c>
      <c r="F103" s="1">
        <v>21.3</v>
      </c>
      <c r="G103" s="1">
        <v>14.1</v>
      </c>
      <c r="H103" s="1">
        <v>14.3</v>
      </c>
      <c r="I103" s="1">
        <v>17.600000000000001</v>
      </c>
      <c r="J103" s="1">
        <f t="shared" si="8"/>
        <v>18.912499999999998</v>
      </c>
      <c r="K103" s="1">
        <f t="shared" si="9"/>
        <v>0.98654708520179368</v>
      </c>
      <c r="L103" s="1">
        <f t="shared" si="10"/>
        <v>0.97572815533980584</v>
      </c>
      <c r="N103" s="1">
        <f t="shared" si="11"/>
        <v>0.9378531073446329</v>
      </c>
      <c r="O103" s="1">
        <f t="shared" si="12"/>
        <v>0.98156682027649778</v>
      </c>
      <c r="P103" s="1">
        <f t="shared" si="13"/>
        <v>1.014388489208633</v>
      </c>
      <c r="Q103" s="1">
        <f t="shared" si="14"/>
        <v>1</v>
      </c>
      <c r="S103" s="1">
        <f t="shared" si="15"/>
        <v>0.98268060956189396</v>
      </c>
    </row>
    <row r="104" spans="1:19">
      <c r="A104" s="1">
        <v>1010.08</v>
      </c>
      <c r="B104" s="1">
        <v>22.3</v>
      </c>
      <c r="C104" s="1">
        <v>20.399999999999999</v>
      </c>
      <c r="D104" s="1">
        <v>25.5</v>
      </c>
      <c r="E104" s="1">
        <v>16.5</v>
      </c>
      <c r="F104" s="1">
        <v>21.3</v>
      </c>
      <c r="G104" s="1">
        <v>14.2</v>
      </c>
      <c r="H104" s="1">
        <v>14.3</v>
      </c>
      <c r="I104" s="1">
        <v>13.7</v>
      </c>
      <c r="J104" s="1">
        <f t="shared" si="8"/>
        <v>18.524999999999999</v>
      </c>
      <c r="K104" s="1">
        <f t="shared" si="9"/>
        <v>1</v>
      </c>
      <c r="L104" s="1">
        <f t="shared" si="10"/>
        <v>0.99029126213592222</v>
      </c>
      <c r="N104" s="1">
        <f t="shared" si="11"/>
        <v>0.93220338983050854</v>
      </c>
      <c r="O104" s="1">
        <f t="shared" si="12"/>
        <v>0.98156682027649778</v>
      </c>
      <c r="P104" s="1">
        <f t="shared" si="13"/>
        <v>1.0215827338129495</v>
      </c>
      <c r="Q104" s="1">
        <f t="shared" si="14"/>
        <v>1</v>
      </c>
      <c r="S104" s="1">
        <f t="shared" si="15"/>
        <v>0.98760736767597967</v>
      </c>
    </row>
    <row r="105" spans="1:19">
      <c r="A105" s="1">
        <v>1020.08</v>
      </c>
      <c r="B105" s="1">
        <v>22.4</v>
      </c>
      <c r="C105" s="1">
        <v>20.2</v>
      </c>
      <c r="D105" s="1">
        <v>23.6</v>
      </c>
      <c r="E105" s="1">
        <v>16.7</v>
      </c>
      <c r="F105" s="1">
        <v>21.2</v>
      </c>
      <c r="G105" s="1">
        <v>14.1</v>
      </c>
      <c r="H105" s="1">
        <v>14.2</v>
      </c>
      <c r="I105" s="1">
        <v>13.6</v>
      </c>
      <c r="J105" s="1">
        <f t="shared" si="8"/>
        <v>18.249999999999996</v>
      </c>
      <c r="K105" s="1">
        <f t="shared" si="9"/>
        <v>1.0044843049327354</v>
      </c>
      <c r="L105" s="1">
        <f t="shared" si="10"/>
        <v>0.98058252427184456</v>
      </c>
      <c r="N105" s="1">
        <f t="shared" si="11"/>
        <v>0.94350282485875703</v>
      </c>
      <c r="O105" s="1">
        <f t="shared" si="12"/>
        <v>0.97695852534562211</v>
      </c>
      <c r="P105" s="1">
        <f t="shared" si="13"/>
        <v>1.014388489208633</v>
      </c>
      <c r="Q105" s="1">
        <f t="shared" si="14"/>
        <v>0.99300699300699291</v>
      </c>
      <c r="S105" s="1">
        <f t="shared" si="15"/>
        <v>0.98548727693743088</v>
      </c>
    </row>
    <row r="106" spans="1:19">
      <c r="A106" s="1">
        <v>1030.08</v>
      </c>
      <c r="B106" s="1">
        <v>22.4</v>
      </c>
      <c r="C106" s="1">
        <v>20.100000000000001</v>
      </c>
      <c r="D106" s="1">
        <v>24.3</v>
      </c>
      <c r="E106" s="1">
        <v>16.600000000000001</v>
      </c>
      <c r="F106" s="1">
        <v>21.1</v>
      </c>
      <c r="G106" s="1">
        <v>14.2</v>
      </c>
      <c r="H106" s="1">
        <v>14.3</v>
      </c>
      <c r="I106" s="1">
        <v>13.9</v>
      </c>
      <c r="J106" s="1">
        <f t="shared" si="8"/>
        <v>18.362500000000001</v>
      </c>
      <c r="K106" s="1">
        <f t="shared" si="9"/>
        <v>1.0044843049327354</v>
      </c>
      <c r="L106" s="1">
        <f t="shared" si="10"/>
        <v>0.97572815533980584</v>
      </c>
      <c r="N106" s="1">
        <f t="shared" si="11"/>
        <v>0.9378531073446329</v>
      </c>
      <c r="O106" s="1">
        <f t="shared" si="12"/>
        <v>0.97235023041474666</v>
      </c>
      <c r="P106" s="1">
        <f t="shared" si="13"/>
        <v>1.0215827338129495</v>
      </c>
      <c r="Q106" s="1">
        <f t="shared" si="14"/>
        <v>1</v>
      </c>
      <c r="S106" s="1">
        <f t="shared" si="15"/>
        <v>0.98533308864081171</v>
      </c>
    </row>
    <row r="107" spans="1:19">
      <c r="A107" s="1">
        <v>1040.08</v>
      </c>
      <c r="B107" s="1">
        <v>22.4</v>
      </c>
      <c r="C107" s="1">
        <v>20.2</v>
      </c>
      <c r="D107" s="1">
        <v>23.9</v>
      </c>
      <c r="E107" s="1">
        <v>16.899999999999999</v>
      </c>
      <c r="F107" s="1">
        <v>21.2</v>
      </c>
      <c r="G107" s="1">
        <v>14.2</v>
      </c>
      <c r="H107" s="1">
        <v>14.2</v>
      </c>
      <c r="I107" s="1">
        <v>13.7</v>
      </c>
      <c r="J107" s="1">
        <f t="shared" si="8"/>
        <v>18.337499999999999</v>
      </c>
      <c r="K107" s="1">
        <f t="shared" si="9"/>
        <v>1.0044843049327354</v>
      </c>
      <c r="L107" s="1">
        <f t="shared" si="10"/>
        <v>0.98058252427184456</v>
      </c>
      <c r="N107" s="1">
        <f t="shared" si="11"/>
        <v>0.95480225988700562</v>
      </c>
      <c r="O107" s="1">
        <f t="shared" si="12"/>
        <v>0.97695852534562211</v>
      </c>
      <c r="P107" s="1">
        <f t="shared" si="13"/>
        <v>1.0215827338129495</v>
      </c>
      <c r="Q107" s="1">
        <f t="shared" si="14"/>
        <v>0.99300699300699291</v>
      </c>
      <c r="S107" s="1">
        <f t="shared" si="15"/>
        <v>0.98856955687619175</v>
      </c>
    </row>
    <row r="108" spans="1:19">
      <c r="A108" s="1">
        <v>1050.0899999999999</v>
      </c>
      <c r="B108" s="1">
        <v>22.4</v>
      </c>
      <c r="C108" s="1">
        <v>20.399999999999999</v>
      </c>
      <c r="D108" s="1">
        <v>24.1</v>
      </c>
      <c r="E108" s="1">
        <v>16.600000000000001</v>
      </c>
      <c r="F108" s="1">
        <v>21.4</v>
      </c>
      <c r="G108" s="1">
        <v>14.2</v>
      </c>
      <c r="H108" s="1">
        <v>14.2</v>
      </c>
      <c r="I108" s="1">
        <v>13.4</v>
      </c>
      <c r="J108" s="1">
        <f t="shared" si="8"/>
        <v>18.337500000000002</v>
      </c>
      <c r="K108" s="1">
        <f t="shared" si="9"/>
        <v>1.0044843049327354</v>
      </c>
      <c r="L108" s="1">
        <f t="shared" si="10"/>
        <v>0.99029126213592222</v>
      </c>
      <c r="N108" s="1">
        <f t="shared" si="11"/>
        <v>0.9378531073446329</v>
      </c>
      <c r="O108" s="1">
        <f t="shared" si="12"/>
        <v>0.98617511520737322</v>
      </c>
      <c r="P108" s="1">
        <f t="shared" si="13"/>
        <v>1.0215827338129495</v>
      </c>
      <c r="Q108" s="1">
        <f t="shared" si="14"/>
        <v>0.99300699300699291</v>
      </c>
      <c r="S108" s="1">
        <f t="shared" si="15"/>
        <v>0.98889891940676777</v>
      </c>
    </row>
    <row r="109" spans="1:19">
      <c r="A109" s="1">
        <v>1060.0899999999999</v>
      </c>
      <c r="B109" s="1">
        <v>22.3</v>
      </c>
      <c r="C109" s="1">
        <v>20.3</v>
      </c>
      <c r="D109" s="1">
        <v>23.8</v>
      </c>
      <c r="E109" s="1">
        <v>16.600000000000001</v>
      </c>
      <c r="F109" s="1">
        <v>21.5</v>
      </c>
      <c r="G109" s="1">
        <v>14.3</v>
      </c>
      <c r="H109" s="1">
        <v>14.3</v>
      </c>
      <c r="I109" s="1">
        <v>13.8</v>
      </c>
      <c r="J109" s="1">
        <f t="shared" si="8"/>
        <v>18.362500000000001</v>
      </c>
      <c r="K109" s="1">
        <f t="shared" si="9"/>
        <v>1</v>
      </c>
      <c r="L109" s="1">
        <f t="shared" si="10"/>
        <v>0.9854368932038835</v>
      </c>
      <c r="N109" s="1">
        <f t="shared" si="11"/>
        <v>0.9378531073446329</v>
      </c>
      <c r="O109" s="1">
        <f t="shared" si="12"/>
        <v>0.99078341013824889</v>
      </c>
      <c r="P109" s="1">
        <f t="shared" si="13"/>
        <v>1.0287769784172662</v>
      </c>
      <c r="Q109" s="1">
        <f t="shared" si="14"/>
        <v>1</v>
      </c>
      <c r="S109" s="1">
        <f t="shared" si="15"/>
        <v>0.99047506485067194</v>
      </c>
    </row>
    <row r="110" spans="1:19">
      <c r="A110" s="1">
        <v>1070.08</v>
      </c>
      <c r="B110" s="1">
        <v>22.3</v>
      </c>
      <c r="C110" s="1">
        <v>20.3</v>
      </c>
      <c r="D110" s="1">
        <v>24.3</v>
      </c>
      <c r="E110" s="1">
        <v>16.8</v>
      </c>
      <c r="F110" s="1">
        <v>21.3</v>
      </c>
      <c r="G110" s="1">
        <v>14.2</v>
      </c>
      <c r="H110" s="1">
        <v>14.3</v>
      </c>
      <c r="I110" s="1">
        <v>14.1</v>
      </c>
      <c r="J110" s="1">
        <f t="shared" si="8"/>
        <v>18.45</v>
      </c>
      <c r="K110" s="1">
        <f t="shared" si="9"/>
        <v>1</v>
      </c>
      <c r="L110" s="1">
        <f t="shared" si="10"/>
        <v>0.9854368932038835</v>
      </c>
      <c r="N110" s="1">
        <f t="shared" si="11"/>
        <v>0.94915254237288138</v>
      </c>
      <c r="O110" s="1">
        <f t="shared" si="12"/>
        <v>0.98156682027649778</v>
      </c>
      <c r="P110" s="1">
        <f t="shared" si="13"/>
        <v>1.0215827338129495</v>
      </c>
      <c r="Q110" s="1">
        <f t="shared" si="14"/>
        <v>1</v>
      </c>
      <c r="S110" s="1">
        <f t="shared" si="15"/>
        <v>0.98962316494436864</v>
      </c>
    </row>
    <row r="111" spans="1:19">
      <c r="A111" s="1">
        <v>1080.0899999999999</v>
      </c>
      <c r="B111" s="1">
        <v>22.4</v>
      </c>
      <c r="C111" s="1">
        <v>20.5</v>
      </c>
      <c r="D111" s="1">
        <v>24.5</v>
      </c>
      <c r="E111" s="1">
        <v>16.8</v>
      </c>
      <c r="F111" s="1">
        <v>21.3</v>
      </c>
      <c r="G111" s="1">
        <v>14.2</v>
      </c>
      <c r="H111" s="1">
        <v>14.3</v>
      </c>
      <c r="I111" s="1">
        <v>14.6</v>
      </c>
      <c r="J111" s="1">
        <f t="shared" si="8"/>
        <v>18.574999999999999</v>
      </c>
      <c r="K111" s="1">
        <f t="shared" si="9"/>
        <v>1.0044843049327354</v>
      </c>
      <c r="L111" s="1">
        <f t="shared" si="10"/>
        <v>0.99514563106796106</v>
      </c>
      <c r="N111" s="1">
        <f t="shared" si="11"/>
        <v>0.94915254237288138</v>
      </c>
      <c r="O111" s="1">
        <f t="shared" si="12"/>
        <v>0.98156682027649778</v>
      </c>
      <c r="P111" s="1">
        <f t="shared" si="13"/>
        <v>1.0215827338129495</v>
      </c>
      <c r="Q111" s="1">
        <f t="shared" si="14"/>
        <v>1</v>
      </c>
      <c r="S111" s="1">
        <f t="shared" si="15"/>
        <v>0.9919886720771709</v>
      </c>
    </row>
    <row r="112" spans="1:19">
      <c r="A112" s="1">
        <v>1090.0899999999999</v>
      </c>
      <c r="B112" s="1">
        <v>22.7</v>
      </c>
      <c r="C112" s="1">
        <v>20.3</v>
      </c>
      <c r="D112" s="1">
        <v>24.3</v>
      </c>
      <c r="E112" s="1">
        <v>16.600000000000001</v>
      </c>
      <c r="F112" s="1">
        <v>21.5</v>
      </c>
      <c r="G112" s="1">
        <v>14.2</v>
      </c>
      <c r="H112" s="1">
        <v>14.2</v>
      </c>
      <c r="I112" s="1">
        <v>14.2</v>
      </c>
      <c r="J112" s="1">
        <f t="shared" si="8"/>
        <v>18.5</v>
      </c>
      <c r="K112" s="1">
        <f t="shared" si="9"/>
        <v>1.0179372197309415</v>
      </c>
      <c r="L112" s="1">
        <f t="shared" si="10"/>
        <v>0.9854368932038835</v>
      </c>
      <c r="N112" s="1">
        <f t="shared" si="11"/>
        <v>0.9378531073446329</v>
      </c>
      <c r="O112" s="1">
        <f t="shared" si="12"/>
        <v>0.99078341013824889</v>
      </c>
      <c r="P112" s="1">
        <f t="shared" si="13"/>
        <v>1.0215827338129495</v>
      </c>
      <c r="Q112" s="1">
        <f t="shared" si="14"/>
        <v>0.99300699300699291</v>
      </c>
      <c r="S112" s="1">
        <f t="shared" si="15"/>
        <v>0.99110005953960822</v>
      </c>
    </row>
    <row r="113" spans="1:19">
      <c r="A113" s="1">
        <v>1100.0899999999999</v>
      </c>
      <c r="B113" s="1">
        <v>22.2</v>
      </c>
      <c r="C113" s="1">
        <v>20.399999999999999</v>
      </c>
      <c r="D113" s="1">
        <v>24.7</v>
      </c>
      <c r="E113" s="1">
        <v>16.7</v>
      </c>
      <c r="F113" s="1">
        <v>21.4</v>
      </c>
      <c r="G113" s="1">
        <v>14.2</v>
      </c>
      <c r="H113" s="1">
        <v>14.4</v>
      </c>
      <c r="I113" s="1">
        <v>13.9</v>
      </c>
      <c r="J113" s="1">
        <f t="shared" si="8"/>
        <v>18.487500000000001</v>
      </c>
      <c r="K113" s="1">
        <f t="shared" si="9"/>
        <v>0.99551569506726456</v>
      </c>
      <c r="L113" s="1">
        <f t="shared" si="10"/>
        <v>0.99029126213592222</v>
      </c>
      <c r="N113" s="1">
        <f t="shared" si="11"/>
        <v>0.94350282485875703</v>
      </c>
      <c r="O113" s="1">
        <f t="shared" si="12"/>
        <v>0.98617511520737322</v>
      </c>
      <c r="P113" s="1">
        <f t="shared" si="13"/>
        <v>1.0215827338129495</v>
      </c>
      <c r="Q113" s="1">
        <f t="shared" si="14"/>
        <v>1.0069930069930069</v>
      </c>
      <c r="S113" s="1">
        <f t="shared" si="15"/>
        <v>0.99067677301254553</v>
      </c>
    </row>
    <row r="114" spans="1:19">
      <c r="A114" s="1">
        <v>1110.0899999999999</v>
      </c>
      <c r="B114" s="1">
        <v>22.4</v>
      </c>
      <c r="C114" s="1">
        <v>20.399999999999999</v>
      </c>
      <c r="D114" s="1">
        <v>29.3</v>
      </c>
      <c r="E114" s="1">
        <v>16.899999999999999</v>
      </c>
      <c r="F114" s="1">
        <v>21.7</v>
      </c>
      <c r="G114" s="1">
        <v>14.1</v>
      </c>
      <c r="H114" s="1">
        <v>14.4</v>
      </c>
      <c r="I114" s="1">
        <v>13.8</v>
      </c>
      <c r="J114" s="1">
        <f t="shared" si="8"/>
        <v>19.125</v>
      </c>
      <c r="K114" s="1">
        <f t="shared" si="9"/>
        <v>1.0044843049327354</v>
      </c>
      <c r="L114" s="1">
        <f t="shared" si="10"/>
        <v>0.99029126213592222</v>
      </c>
      <c r="N114" s="1">
        <f t="shared" si="11"/>
        <v>0.95480225988700562</v>
      </c>
      <c r="O114" s="1">
        <f t="shared" si="12"/>
        <v>1</v>
      </c>
      <c r="P114" s="1">
        <f t="shared" si="13"/>
        <v>1.014388489208633</v>
      </c>
      <c r="Q114" s="1">
        <f t="shared" si="14"/>
        <v>1.0069930069930069</v>
      </c>
      <c r="S114" s="1">
        <f t="shared" si="15"/>
        <v>0.99515988719288373</v>
      </c>
    </row>
    <row r="115" spans="1:19">
      <c r="A115" s="1">
        <v>1120.0899999999999</v>
      </c>
      <c r="B115" s="1">
        <v>22.6</v>
      </c>
      <c r="C115" s="1">
        <v>20.2</v>
      </c>
      <c r="D115" s="1">
        <v>24.8</v>
      </c>
      <c r="E115" s="1">
        <v>16.7</v>
      </c>
      <c r="F115" s="1">
        <v>21.4</v>
      </c>
      <c r="G115" s="1">
        <v>14.2</v>
      </c>
      <c r="H115" s="1">
        <v>14.4</v>
      </c>
      <c r="I115" s="1">
        <v>13.9</v>
      </c>
      <c r="J115" s="1">
        <f t="shared" si="8"/>
        <v>18.524999999999999</v>
      </c>
      <c r="K115" s="1">
        <f t="shared" si="9"/>
        <v>1.0134529147982063</v>
      </c>
      <c r="L115" s="1">
        <f t="shared" si="10"/>
        <v>0.98058252427184456</v>
      </c>
      <c r="N115" s="1">
        <f t="shared" si="11"/>
        <v>0.94350282485875703</v>
      </c>
      <c r="O115" s="1">
        <f t="shared" si="12"/>
        <v>0.98617511520737322</v>
      </c>
      <c r="P115" s="1">
        <f t="shared" si="13"/>
        <v>1.0215827338129495</v>
      </c>
      <c r="Q115" s="1">
        <f t="shared" si="14"/>
        <v>1.0069930069930069</v>
      </c>
      <c r="S115" s="1">
        <f t="shared" si="15"/>
        <v>0.99204818665702277</v>
      </c>
    </row>
    <row r="116" spans="1:19">
      <c r="A116" s="1">
        <v>1130.0899999999999</v>
      </c>
      <c r="B116" s="1">
        <v>22.1</v>
      </c>
      <c r="C116" s="1">
        <v>20.3</v>
      </c>
      <c r="D116" s="1">
        <v>24.8</v>
      </c>
      <c r="E116" s="1">
        <v>16.7</v>
      </c>
      <c r="F116" s="1">
        <v>21.3</v>
      </c>
      <c r="G116" s="1">
        <v>14.2</v>
      </c>
      <c r="H116" s="1">
        <v>14.3</v>
      </c>
      <c r="I116" s="1">
        <v>13.7</v>
      </c>
      <c r="J116" s="1">
        <f t="shared" si="8"/>
        <v>18.425000000000001</v>
      </c>
      <c r="K116" s="1">
        <f t="shared" si="9"/>
        <v>0.99103139013452923</v>
      </c>
      <c r="L116" s="1">
        <f t="shared" si="10"/>
        <v>0.9854368932038835</v>
      </c>
      <c r="N116" s="1">
        <f t="shared" si="11"/>
        <v>0.94350282485875703</v>
      </c>
      <c r="O116" s="1">
        <f t="shared" si="12"/>
        <v>0.98156682027649778</v>
      </c>
      <c r="P116" s="1">
        <f t="shared" si="13"/>
        <v>1.0215827338129495</v>
      </c>
      <c r="Q116" s="1">
        <f t="shared" si="14"/>
        <v>1</v>
      </c>
      <c r="S116" s="1">
        <f t="shared" si="15"/>
        <v>0.98718677704776958</v>
      </c>
    </row>
    <row r="117" spans="1:19">
      <c r="A117" s="1">
        <v>1140.0899999999999</v>
      </c>
      <c r="B117" s="1">
        <v>22.2</v>
      </c>
      <c r="C117" s="1">
        <v>20.2</v>
      </c>
      <c r="D117" s="1">
        <v>24.7</v>
      </c>
      <c r="E117" s="1">
        <v>16.399999999999999</v>
      </c>
      <c r="F117" s="1">
        <v>21.3</v>
      </c>
      <c r="G117" s="1">
        <v>14.3</v>
      </c>
      <c r="H117" s="1">
        <v>14.4</v>
      </c>
      <c r="I117" s="1">
        <v>14.7</v>
      </c>
      <c r="J117" s="1">
        <f t="shared" si="8"/>
        <v>18.524999999999999</v>
      </c>
      <c r="K117" s="1">
        <f t="shared" si="9"/>
        <v>0.99551569506726456</v>
      </c>
      <c r="L117" s="1">
        <f t="shared" si="10"/>
        <v>0.98058252427184456</v>
      </c>
      <c r="N117" s="1">
        <f t="shared" si="11"/>
        <v>0.92655367231638419</v>
      </c>
      <c r="O117" s="1">
        <f t="shared" si="12"/>
        <v>0.98156682027649778</v>
      </c>
      <c r="P117" s="1">
        <f t="shared" si="13"/>
        <v>1.0287769784172662</v>
      </c>
      <c r="Q117" s="1">
        <f t="shared" si="14"/>
        <v>1.0069930069930069</v>
      </c>
      <c r="S117" s="1">
        <f t="shared" si="15"/>
        <v>0.98666478289037729</v>
      </c>
    </row>
    <row r="118" spans="1:19">
      <c r="A118" s="1">
        <v>1150.0899999999999</v>
      </c>
      <c r="B118" s="1">
        <v>22.4</v>
      </c>
      <c r="C118" s="1">
        <v>20.3</v>
      </c>
      <c r="D118" s="1">
        <v>24.3</v>
      </c>
      <c r="E118" s="1">
        <v>16.7</v>
      </c>
      <c r="F118" s="1">
        <v>21.5</v>
      </c>
      <c r="G118" s="1">
        <v>14.1</v>
      </c>
      <c r="H118" s="1">
        <v>14.2</v>
      </c>
      <c r="I118" s="1">
        <v>14.2</v>
      </c>
      <c r="J118" s="1">
        <f t="shared" si="8"/>
        <v>18.462499999999999</v>
      </c>
      <c r="K118" s="1">
        <f t="shared" si="9"/>
        <v>1.0044843049327354</v>
      </c>
      <c r="L118" s="1">
        <f t="shared" si="10"/>
        <v>0.9854368932038835</v>
      </c>
      <c r="N118" s="1">
        <f t="shared" si="11"/>
        <v>0.94350282485875703</v>
      </c>
      <c r="O118" s="1">
        <f t="shared" si="12"/>
        <v>0.99078341013824889</v>
      </c>
      <c r="P118" s="1">
        <f t="shared" si="13"/>
        <v>1.014388489208633</v>
      </c>
      <c r="Q118" s="1">
        <f t="shared" si="14"/>
        <v>0.99300699300699291</v>
      </c>
      <c r="S118" s="1">
        <f t="shared" si="15"/>
        <v>0.9886004858915417</v>
      </c>
    </row>
    <row r="119" spans="1:19">
      <c r="A119" s="1">
        <v>1160.0899999999999</v>
      </c>
      <c r="B119" s="1">
        <v>22.1</v>
      </c>
      <c r="C119" s="1">
        <v>20.399999999999999</v>
      </c>
      <c r="D119" s="1">
        <v>24.7</v>
      </c>
      <c r="E119" s="1">
        <v>16.5</v>
      </c>
      <c r="F119" s="1">
        <v>21.2</v>
      </c>
      <c r="G119" s="1">
        <v>14.4</v>
      </c>
      <c r="H119" s="1">
        <v>14.2</v>
      </c>
      <c r="I119" s="1">
        <v>13.8</v>
      </c>
      <c r="J119" s="1">
        <f t="shared" si="8"/>
        <v>18.412500000000001</v>
      </c>
      <c r="K119" s="1">
        <f t="shared" si="9"/>
        <v>0.99103139013452923</v>
      </c>
      <c r="L119" s="1">
        <f t="shared" si="10"/>
        <v>0.99029126213592222</v>
      </c>
      <c r="N119" s="1">
        <f t="shared" si="11"/>
        <v>0.93220338983050854</v>
      </c>
      <c r="O119" s="1">
        <f t="shared" si="12"/>
        <v>0.97695852534562211</v>
      </c>
      <c r="P119" s="1">
        <f t="shared" si="13"/>
        <v>1.0359712230215827</v>
      </c>
      <c r="Q119" s="1">
        <f t="shared" si="14"/>
        <v>0.99300699300699291</v>
      </c>
      <c r="S119" s="1">
        <f t="shared" si="15"/>
        <v>0.98657713057919294</v>
      </c>
    </row>
    <row r="120" spans="1:19">
      <c r="A120" s="1">
        <v>1170.0899999999999</v>
      </c>
      <c r="B120" s="1">
        <v>22.4</v>
      </c>
      <c r="C120" s="1">
        <v>20.2</v>
      </c>
      <c r="D120" s="1">
        <v>24</v>
      </c>
      <c r="E120" s="1">
        <v>16.399999999999999</v>
      </c>
      <c r="F120" s="1">
        <v>21.4</v>
      </c>
      <c r="G120" s="1">
        <v>14.3</v>
      </c>
      <c r="H120" s="1">
        <v>14.2</v>
      </c>
      <c r="I120" s="1">
        <v>13.8</v>
      </c>
      <c r="J120" s="1">
        <f t="shared" si="8"/>
        <v>18.337500000000002</v>
      </c>
      <c r="K120" s="1">
        <f t="shared" si="9"/>
        <v>1.0044843049327354</v>
      </c>
      <c r="L120" s="1">
        <f t="shared" si="10"/>
        <v>0.98058252427184456</v>
      </c>
      <c r="N120" s="1">
        <f t="shared" si="11"/>
        <v>0.92655367231638419</v>
      </c>
      <c r="O120" s="1">
        <f t="shared" si="12"/>
        <v>0.98617511520737322</v>
      </c>
      <c r="P120" s="1">
        <f t="shared" si="13"/>
        <v>1.0287769784172662</v>
      </c>
      <c r="Q120" s="1">
        <f t="shared" si="14"/>
        <v>0.99300699300699291</v>
      </c>
      <c r="S120" s="1">
        <f t="shared" si="15"/>
        <v>0.98659659802543265</v>
      </c>
    </row>
    <row r="121" spans="1:19">
      <c r="A121" s="1">
        <v>1180.0999999999999</v>
      </c>
      <c r="B121" s="1">
        <v>22.5</v>
      </c>
      <c r="C121" s="1">
        <v>20.399999999999999</v>
      </c>
      <c r="D121" s="1">
        <v>24.3</v>
      </c>
      <c r="E121" s="1">
        <v>16.5</v>
      </c>
      <c r="F121" s="1">
        <v>21.7</v>
      </c>
      <c r="G121" s="1">
        <v>14.5</v>
      </c>
      <c r="H121" s="1">
        <v>14.3</v>
      </c>
      <c r="I121" s="1">
        <v>14.4</v>
      </c>
      <c r="J121" s="1">
        <f t="shared" si="8"/>
        <v>18.575000000000003</v>
      </c>
      <c r="K121" s="1">
        <f t="shared" si="9"/>
        <v>1.0089686098654709</v>
      </c>
      <c r="L121" s="1">
        <f t="shared" si="10"/>
        <v>0.99029126213592222</v>
      </c>
      <c r="N121" s="1">
        <f t="shared" si="11"/>
        <v>0.93220338983050854</v>
      </c>
      <c r="O121" s="1">
        <f t="shared" si="12"/>
        <v>1</v>
      </c>
      <c r="P121" s="1">
        <f t="shared" si="13"/>
        <v>1.0431654676258992</v>
      </c>
      <c r="Q121" s="1">
        <f t="shared" si="14"/>
        <v>1</v>
      </c>
      <c r="S121" s="1">
        <f t="shared" si="15"/>
        <v>0.99577145490963348</v>
      </c>
    </row>
    <row r="122" spans="1:19">
      <c r="A122" s="1">
        <v>1190.0999999999999</v>
      </c>
      <c r="B122" s="1">
        <v>22.3</v>
      </c>
      <c r="C122" s="1">
        <v>20.7</v>
      </c>
      <c r="D122" s="1">
        <v>23.9</v>
      </c>
      <c r="E122" s="1">
        <v>16.600000000000001</v>
      </c>
      <c r="F122" s="1">
        <v>21.4</v>
      </c>
      <c r="G122" s="1">
        <v>14.3</v>
      </c>
      <c r="H122" s="1">
        <v>14.4</v>
      </c>
      <c r="I122" s="1">
        <v>14</v>
      </c>
      <c r="J122" s="1">
        <f t="shared" si="8"/>
        <v>18.45</v>
      </c>
      <c r="K122" s="1">
        <f t="shared" si="9"/>
        <v>1</v>
      </c>
      <c r="L122" s="1">
        <f t="shared" si="10"/>
        <v>1.0048543689320388</v>
      </c>
      <c r="N122" s="1">
        <f t="shared" si="11"/>
        <v>0.9378531073446329</v>
      </c>
      <c r="O122" s="1">
        <f t="shared" si="12"/>
        <v>0.98617511520737322</v>
      </c>
      <c r="P122" s="1">
        <f t="shared" si="13"/>
        <v>1.0287769784172662</v>
      </c>
      <c r="Q122" s="1">
        <f t="shared" si="14"/>
        <v>1.0069930069930069</v>
      </c>
      <c r="S122" s="1">
        <f t="shared" si="15"/>
        <v>0.99410876281571958</v>
      </c>
    </row>
  </sheetData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1"/>
  <sheetViews>
    <sheetView workbookViewId="0">
      <selection activeCell="G22" sqref="G22"/>
    </sheetView>
  </sheetViews>
  <sheetFormatPr defaultRowHeight="14.4"/>
  <cols>
    <col min="1" max="16384" width="8.88671875" style="1"/>
  </cols>
  <sheetData>
    <row r="1" spans="1:24">
      <c r="A1" s="8"/>
    </row>
    <row r="2" spans="1:24">
      <c r="C2" s="1" t="s">
        <v>69</v>
      </c>
      <c r="D2" s="1" t="s">
        <v>70</v>
      </c>
      <c r="E2" s="1" t="s">
        <v>71</v>
      </c>
      <c r="F2" s="1" t="s">
        <v>72</v>
      </c>
      <c r="G2" s="1" t="s">
        <v>73</v>
      </c>
      <c r="H2" s="1" t="s">
        <v>74</v>
      </c>
      <c r="I2" s="1" t="s">
        <v>75</v>
      </c>
      <c r="J2" s="1" t="s">
        <v>76</v>
      </c>
      <c r="K2" s="1" t="s">
        <v>77</v>
      </c>
      <c r="L2" s="1" t="s">
        <v>69</v>
      </c>
      <c r="M2" s="1" t="s">
        <v>70</v>
      </c>
      <c r="N2" s="1" t="s">
        <v>71</v>
      </c>
      <c r="O2" s="1" t="s">
        <v>72</v>
      </c>
      <c r="P2" s="1" t="s">
        <v>73</v>
      </c>
      <c r="Q2" s="1" t="s">
        <v>74</v>
      </c>
      <c r="R2" s="1" t="s">
        <v>75</v>
      </c>
      <c r="S2" s="1" t="s">
        <v>83</v>
      </c>
      <c r="T2" s="1" t="s">
        <v>76</v>
      </c>
      <c r="U2" s="1" t="s">
        <v>84</v>
      </c>
      <c r="V2" s="1" t="s">
        <v>77</v>
      </c>
      <c r="W2" s="1" t="s">
        <v>85</v>
      </c>
      <c r="X2" s="1" t="s">
        <v>86</v>
      </c>
    </row>
    <row r="3" spans="1:24">
      <c r="A3" s="1" t="s">
        <v>78</v>
      </c>
      <c r="C3" s="1">
        <v>24.170007142857141</v>
      </c>
      <c r="D3" s="1">
        <v>22.997541785714287</v>
      </c>
      <c r="E3" s="1">
        <v>19.885220571428569</v>
      </c>
      <c r="F3" s="1">
        <v>27.653732785714279</v>
      </c>
      <c r="G3" s="1">
        <v>26.565583428571422</v>
      </c>
      <c r="H3" s="1">
        <v>34.799361357142864</v>
      </c>
      <c r="I3" s="1">
        <v>16.075163142857143</v>
      </c>
      <c r="J3" s="1">
        <v>21.73060235714286</v>
      </c>
      <c r="K3" s="1">
        <v>18.469574785714286</v>
      </c>
      <c r="L3" s="1">
        <v>1.0013627230825162</v>
      </c>
      <c r="M3" s="1">
        <v>0.99941364817324196</v>
      </c>
      <c r="N3" s="1">
        <v>0.99667578684517499</v>
      </c>
      <c r="O3" s="1">
        <v>0.9983435680268864</v>
      </c>
      <c r="P3" s="1">
        <v>0.99778093019081859</v>
      </c>
      <c r="Q3" s="1">
        <v>0.99927773735840408</v>
      </c>
      <c r="R3" s="1">
        <v>1.0023874379211526</v>
      </c>
      <c r="S3" s="1">
        <v>0.99920027342937279</v>
      </c>
      <c r="T3" s="1">
        <v>0.99834109736562748</v>
      </c>
      <c r="U3" s="1">
        <v>1.000699832056039</v>
      </c>
      <c r="V3" s="1">
        <v>1.0006275656756769</v>
      </c>
      <c r="W3" s="1">
        <v>0.99961180757179635</v>
      </c>
      <c r="X3" s="1">
        <v>0.99839509212851696</v>
      </c>
    </row>
    <row r="4" spans="1:24">
      <c r="C4" s="1">
        <v>22.767149928571424</v>
      </c>
      <c r="D4" s="1">
        <v>21.698650499999996</v>
      </c>
      <c r="E4" s="1">
        <v>17.537480571428571</v>
      </c>
      <c r="F4" s="1">
        <v>25.559341285714286</v>
      </c>
      <c r="G4" s="1">
        <v>26.333914714285719</v>
      </c>
      <c r="H4" s="1">
        <v>33.730504357142856</v>
      </c>
      <c r="I4" s="1">
        <v>16.672280500000003</v>
      </c>
      <c r="J4" s="1">
        <v>21.441295500000003</v>
      </c>
      <c r="K4" s="1">
        <v>16.438382642857142</v>
      </c>
      <c r="L4" s="1">
        <v>0.99727392068719956</v>
      </c>
      <c r="M4" s="1">
        <v>1.0016843407875342</v>
      </c>
      <c r="N4" s="1">
        <v>1.0061899964672534</v>
      </c>
      <c r="O4" s="1">
        <v>1.0032508769420132</v>
      </c>
      <c r="P4" s="1">
        <v>1.0044618933980547</v>
      </c>
      <c r="Q4" s="1">
        <v>1.0017676870422558</v>
      </c>
      <c r="R4" s="1">
        <v>0.99521028492990227</v>
      </c>
      <c r="S4" s="1">
        <v>1.0012862195055212</v>
      </c>
      <c r="T4" s="1">
        <v>1.0036085496904235</v>
      </c>
      <c r="U4" s="1">
        <v>0.9986303609865903</v>
      </c>
      <c r="V4" s="1">
        <v>0.9991252578572134</v>
      </c>
      <c r="W4" s="1">
        <v>1.0006270895404514</v>
      </c>
      <c r="X4" s="1">
        <v>1.0032312212174102</v>
      </c>
    </row>
    <row r="5" spans="1:24">
      <c r="C5" s="1">
        <v>23.539077571428574</v>
      </c>
      <c r="D5" s="1">
        <v>21.390456499999999</v>
      </c>
      <c r="E5" s="1">
        <v>16.691329857142858</v>
      </c>
      <c r="F5" s="1">
        <v>24.887274714285706</v>
      </c>
      <c r="G5" s="1">
        <v>26.650389142857144</v>
      </c>
      <c r="H5" s="1">
        <v>33.861664571428577</v>
      </c>
      <c r="I5" s="1">
        <v>17.460826857142859</v>
      </c>
      <c r="J5" s="1">
        <v>21.982161642857143</v>
      </c>
      <c r="K5" s="1">
        <v>15.876701857142859</v>
      </c>
      <c r="L5" s="1">
        <v>1.001322692574369</v>
      </c>
      <c r="M5" s="1">
        <v>0.99943688537103292</v>
      </c>
      <c r="N5" s="1">
        <v>0.99680810322412272</v>
      </c>
      <c r="O5" s="1">
        <v>0.99829219864878382</v>
      </c>
      <c r="P5" s="1">
        <v>0.99781579909221896</v>
      </c>
      <c r="Q5" s="1">
        <v>0.99930122622618822</v>
      </c>
      <c r="R5" s="1">
        <v>1.0023023324786768</v>
      </c>
      <c r="S5" s="1">
        <v>0.99922039440438803</v>
      </c>
      <c r="T5" s="1">
        <v>0.99836014225646463</v>
      </c>
      <c r="U5" s="1">
        <v>1.0006712819763883</v>
      </c>
      <c r="V5" s="1">
        <v>1.000601477677147</v>
      </c>
      <c r="W5" s="1">
        <v>0.99962785444840763</v>
      </c>
      <c r="X5" s="1">
        <v>0.9984045801872784</v>
      </c>
    </row>
    <row r="6" spans="1:24">
      <c r="B6" s="1" t="s">
        <v>79</v>
      </c>
      <c r="C6" s="1">
        <f>AVERAGE(C3:C5)</f>
        <v>23.492078214285712</v>
      </c>
      <c r="D6" s="1">
        <f t="shared" ref="D6:K6" si="0">AVERAGE(D3:D5)</f>
        <v>22.028882928571431</v>
      </c>
      <c r="E6" s="1">
        <f t="shared" si="0"/>
        <v>18.038010333333332</v>
      </c>
      <c r="F6" s="1">
        <f t="shared" si="0"/>
        <v>26.033449595238093</v>
      </c>
      <c r="G6" s="1">
        <f t="shared" si="0"/>
        <v>26.516629095238091</v>
      </c>
      <c r="H6" s="1">
        <f t="shared" si="0"/>
        <v>34.130510095238101</v>
      </c>
      <c r="I6" s="1">
        <f t="shared" si="0"/>
        <v>16.736090166666671</v>
      </c>
      <c r="J6" s="1">
        <f t="shared" si="0"/>
        <v>21.71801983333334</v>
      </c>
      <c r="K6" s="1">
        <f t="shared" si="0"/>
        <v>16.92821976190476</v>
      </c>
      <c r="L6" s="1">
        <f>AVERAGE(L3:L5)</f>
        <v>0.99998644544802817</v>
      </c>
      <c r="M6" s="1">
        <f t="shared" ref="M6:X6" si="1">AVERAGE(M3:M5)</f>
        <v>1.0001782914439363</v>
      </c>
      <c r="N6" s="1">
        <f t="shared" si="1"/>
        <v>0.99989129551218359</v>
      </c>
      <c r="O6" s="1">
        <f t="shared" si="1"/>
        <v>0.99996221453922784</v>
      </c>
      <c r="P6" s="1">
        <f t="shared" si="1"/>
        <v>1.0000195408936976</v>
      </c>
      <c r="Q6" s="1">
        <f t="shared" si="1"/>
        <v>1.0001155502089494</v>
      </c>
      <c r="R6" s="1">
        <f t="shared" si="1"/>
        <v>0.9999666851099106</v>
      </c>
      <c r="S6" s="1">
        <f t="shared" si="1"/>
        <v>0.99990229577976075</v>
      </c>
      <c r="T6" s="1">
        <f t="shared" si="1"/>
        <v>1.000103263104172</v>
      </c>
      <c r="U6" s="1">
        <f t="shared" si="1"/>
        <v>1.0000004916730059</v>
      </c>
      <c r="V6" s="1">
        <f t="shared" si="1"/>
        <v>1.0001181004033457</v>
      </c>
      <c r="W6" s="1">
        <f t="shared" si="1"/>
        <v>0.99995558385355177</v>
      </c>
      <c r="X6" s="1">
        <f t="shared" si="1"/>
        <v>1.0000102978444019</v>
      </c>
    </row>
    <row r="7" spans="1:24">
      <c r="B7" s="1" t="s">
        <v>80</v>
      </c>
      <c r="C7" s="1">
        <f>C6/C6</f>
        <v>1</v>
      </c>
      <c r="D7" s="1">
        <f t="shared" ref="D7:K7" si="2">D6/D6</f>
        <v>1</v>
      </c>
      <c r="E7" s="1">
        <f t="shared" si="2"/>
        <v>1</v>
      </c>
      <c r="F7" s="1">
        <f t="shared" si="2"/>
        <v>1</v>
      </c>
      <c r="G7" s="1">
        <f t="shared" si="2"/>
        <v>1</v>
      </c>
      <c r="H7" s="1">
        <f t="shared" si="2"/>
        <v>1</v>
      </c>
      <c r="I7" s="1">
        <f t="shared" si="2"/>
        <v>1</v>
      </c>
      <c r="J7" s="1">
        <f t="shared" si="2"/>
        <v>1</v>
      </c>
      <c r="K7" s="1">
        <f t="shared" si="2"/>
        <v>1</v>
      </c>
      <c r="L7" s="1">
        <f>L6/L6</f>
        <v>1</v>
      </c>
      <c r="M7" s="1">
        <f t="shared" ref="M7:X7" si="3">M6/M6</f>
        <v>1</v>
      </c>
      <c r="N7" s="1">
        <f t="shared" si="3"/>
        <v>1</v>
      </c>
      <c r="O7" s="1">
        <f t="shared" si="3"/>
        <v>1</v>
      </c>
      <c r="P7" s="1">
        <f t="shared" si="3"/>
        <v>1</v>
      </c>
      <c r="Q7" s="1">
        <f t="shared" si="3"/>
        <v>1</v>
      </c>
      <c r="R7" s="1">
        <f t="shared" si="3"/>
        <v>1</v>
      </c>
      <c r="S7" s="1">
        <f t="shared" si="3"/>
        <v>1</v>
      </c>
      <c r="T7" s="1">
        <f t="shared" si="3"/>
        <v>1</v>
      </c>
      <c r="U7" s="1">
        <f t="shared" si="3"/>
        <v>1</v>
      </c>
      <c r="V7" s="1">
        <f t="shared" si="3"/>
        <v>1</v>
      </c>
      <c r="W7" s="1">
        <f t="shared" si="3"/>
        <v>1</v>
      </c>
      <c r="X7" s="1">
        <f t="shared" si="3"/>
        <v>1</v>
      </c>
    </row>
    <row r="10" spans="1:24">
      <c r="A10" s="1" t="s">
        <v>81</v>
      </c>
      <c r="C10" s="1">
        <v>22.267484071428573</v>
      </c>
      <c r="D10" s="1">
        <v>19.513462500000003</v>
      </c>
      <c r="E10" s="1">
        <v>14.096052214285715</v>
      </c>
      <c r="F10" s="1">
        <v>22.371734</v>
      </c>
      <c r="G10" s="1">
        <v>26.082448214285712</v>
      </c>
      <c r="H10" s="1">
        <v>32.445080714285716</v>
      </c>
      <c r="I10" s="1">
        <v>17.436817071428568</v>
      </c>
      <c r="J10" s="1">
        <v>22.0025695</v>
      </c>
      <c r="K10" s="1">
        <v>14.073633714285714</v>
      </c>
      <c r="L10" s="1">
        <v>1.0011967142589557</v>
      </c>
      <c r="M10" s="1">
        <v>0.99008219359337801</v>
      </c>
      <c r="N10" s="1">
        <v>0.98960204005471175</v>
      </c>
      <c r="O10" s="1">
        <v>0.97461444862726165</v>
      </c>
      <c r="P10" s="1">
        <v>0.9950547642687676</v>
      </c>
      <c r="Q10" s="1">
        <v>0.99965034403438735</v>
      </c>
      <c r="R10" s="1">
        <v>0.98539573170718686</v>
      </c>
      <c r="S10" s="1">
        <v>0.93763857071190537</v>
      </c>
      <c r="T10" s="1">
        <v>0.97846447722756458</v>
      </c>
      <c r="U10" s="1">
        <v>1.0012677896468973</v>
      </c>
      <c r="V10" s="1">
        <v>0.99866479092951521</v>
      </c>
      <c r="W10" s="1">
        <v>1.0133334948913655</v>
      </c>
      <c r="X10" s="1">
        <v>1.0565500656919373</v>
      </c>
    </row>
    <row r="11" spans="1:24">
      <c r="C11" s="1">
        <v>22.808944642857142</v>
      </c>
      <c r="D11" s="1">
        <v>19.944963642857143</v>
      </c>
      <c r="E11" s="1">
        <v>14.011779928571428</v>
      </c>
      <c r="F11" s="1">
        <v>22.5099445</v>
      </c>
      <c r="G11" s="1">
        <v>26.557227000000005</v>
      </c>
      <c r="H11" s="1">
        <v>33.073627500000001</v>
      </c>
      <c r="I11" s="1">
        <v>18.162230642857146</v>
      </c>
      <c r="J11" s="1">
        <v>22.627638214285707</v>
      </c>
      <c r="K11" s="1">
        <v>14.278747071428569</v>
      </c>
      <c r="L11" s="1">
        <v>0.98617930459511227</v>
      </c>
      <c r="M11" s="1">
        <v>0.97869340255703785</v>
      </c>
      <c r="N11" s="1">
        <v>0.98371425585689187</v>
      </c>
      <c r="O11" s="1">
        <v>0.99984424054117182</v>
      </c>
      <c r="P11" s="1">
        <v>1.0019969403288074</v>
      </c>
      <c r="Q11" s="1">
        <v>1.0025638642854247</v>
      </c>
      <c r="R11" s="1">
        <v>0.98729860793158086</v>
      </c>
      <c r="S11" s="1">
        <v>0.933916057878036</v>
      </c>
      <c r="T11" s="1">
        <v>0.98061029558676549</v>
      </c>
      <c r="U11" s="1">
        <v>0.99819127310589251</v>
      </c>
      <c r="V11" s="1">
        <v>0.9851093591023794</v>
      </c>
      <c r="W11" s="1">
        <v>1.0075007462604564</v>
      </c>
      <c r="X11" s="1">
        <v>1.0430390450383327</v>
      </c>
    </row>
    <row r="12" spans="1:24">
      <c r="C12" s="1">
        <v>22.977983428571427</v>
      </c>
      <c r="D12" s="1">
        <v>19.960998571428572</v>
      </c>
      <c r="E12" s="1">
        <v>13.810285428571429</v>
      </c>
      <c r="F12" s="1">
        <v>23.166570357142859</v>
      </c>
      <c r="G12" s="1">
        <v>26.475411000000001</v>
      </c>
      <c r="H12" s="1">
        <v>33.285258071428572</v>
      </c>
      <c r="I12" s="1">
        <v>18.276065285714285</v>
      </c>
      <c r="J12" s="1">
        <v>22.87854892857143</v>
      </c>
      <c r="K12" s="1">
        <v>14.190348357142854</v>
      </c>
      <c r="L12" s="1">
        <v>1.0098856339780886</v>
      </c>
      <c r="M12" s="1">
        <v>0.99224876559144226</v>
      </c>
      <c r="N12" s="1">
        <v>1.0080626050723516</v>
      </c>
      <c r="O12" s="1">
        <v>1.0043026208508827</v>
      </c>
      <c r="P12" s="1">
        <v>1.0157454057697768</v>
      </c>
      <c r="Q12" s="1">
        <v>1.0364997118755066</v>
      </c>
      <c r="R12" s="1">
        <v>0.97808668782042485</v>
      </c>
      <c r="S12" s="1">
        <v>0.95704184906727452</v>
      </c>
      <c r="T12" s="1">
        <v>0.98855535008683992</v>
      </c>
      <c r="U12" s="1">
        <v>1.0172112257009496</v>
      </c>
      <c r="V12" s="1">
        <v>1.0065958093377048</v>
      </c>
      <c r="W12" s="1">
        <v>1.0218950595420995</v>
      </c>
      <c r="X12" s="1">
        <v>1.0430078137018315</v>
      </c>
    </row>
    <row r="14" spans="1:24">
      <c r="B14" s="1" t="s">
        <v>79</v>
      </c>
      <c r="C14" s="1">
        <f t="shared" ref="C14:L14" si="4">AVERAGE(C10:C12)</f>
        <v>22.684804047619043</v>
      </c>
      <c r="D14" s="1">
        <f t="shared" si="4"/>
        <v>19.80647490476191</v>
      </c>
      <c r="E14" s="1">
        <f t="shared" si="4"/>
        <v>13.972705857142856</v>
      </c>
      <c r="F14" s="1">
        <f t="shared" si="4"/>
        <v>22.682749619047616</v>
      </c>
      <c r="G14" s="1">
        <f t="shared" si="4"/>
        <v>26.371695404761908</v>
      </c>
      <c r="H14" s="1">
        <f t="shared" si="4"/>
        <v>32.934655428571425</v>
      </c>
      <c r="I14" s="1">
        <f t="shared" si="4"/>
        <v>17.958371</v>
      </c>
      <c r="J14" s="1">
        <f t="shared" si="4"/>
        <v>22.502918880952379</v>
      </c>
      <c r="K14" s="1">
        <f t="shared" si="4"/>
        <v>14.180909714285711</v>
      </c>
      <c r="L14" s="1">
        <f t="shared" si="4"/>
        <v>0.99908721761071873</v>
      </c>
      <c r="M14" s="1">
        <f t="shared" ref="M14:X14" si="5">AVERAGE(M10:M12)</f>
        <v>0.98700812058061926</v>
      </c>
      <c r="N14" s="1">
        <f t="shared" si="5"/>
        <v>0.99379296699465181</v>
      </c>
      <c r="O14" s="1">
        <f t="shared" si="5"/>
        <v>0.99292043667310548</v>
      </c>
      <c r="P14" s="1">
        <f t="shared" si="5"/>
        <v>1.0042657034557838</v>
      </c>
      <c r="Q14" s="1">
        <f t="shared" si="5"/>
        <v>1.0129046400651063</v>
      </c>
      <c r="R14" s="1">
        <f t="shared" si="5"/>
        <v>0.98359367581973078</v>
      </c>
      <c r="S14" s="1">
        <f t="shared" si="5"/>
        <v>0.94286549255240537</v>
      </c>
      <c r="T14" s="1">
        <f t="shared" si="5"/>
        <v>0.98254337430038996</v>
      </c>
      <c r="U14" s="1">
        <f t="shared" si="5"/>
        <v>1.0055567628179132</v>
      </c>
      <c r="V14" s="1">
        <f t="shared" si="5"/>
        <v>0.99678998645653305</v>
      </c>
      <c r="W14" s="1">
        <f t="shared" si="5"/>
        <v>1.014243100231307</v>
      </c>
      <c r="X14" s="1">
        <f t="shared" si="5"/>
        <v>1.047532308144034</v>
      </c>
    </row>
    <row r="15" spans="1:24">
      <c r="B15" s="1" t="s">
        <v>82</v>
      </c>
      <c r="C15" s="1">
        <f t="shared" ref="C15:L15" si="6">C14/C6</f>
        <v>0.96563632390020904</v>
      </c>
      <c r="D15" s="1">
        <f t="shared" si="6"/>
        <v>0.89911390282404824</v>
      </c>
      <c r="E15" s="1">
        <f t="shared" si="6"/>
        <v>0.77462567095451773</v>
      </c>
      <c r="F15" s="1">
        <f t="shared" si="6"/>
        <v>0.87129250912628309</v>
      </c>
      <c r="G15" s="1">
        <f t="shared" si="6"/>
        <v>0.99453423397236373</v>
      </c>
      <c r="H15" s="1">
        <f t="shared" si="6"/>
        <v>0.96496229727215466</v>
      </c>
      <c r="I15" s="1">
        <f t="shared" si="6"/>
        <v>1.0730326391147049</v>
      </c>
      <c r="J15" s="1">
        <f t="shared" si="6"/>
        <v>1.0361404517374257</v>
      </c>
      <c r="K15" s="1">
        <f t="shared" si="6"/>
        <v>0.83770827137998338</v>
      </c>
      <c r="L15" s="1">
        <f t="shared" si="6"/>
        <v>0.99910075997389491</v>
      </c>
      <c r="M15" s="1">
        <f t="shared" ref="M15:X15" si="7">M14/M6</f>
        <v>0.9868321768468864</v>
      </c>
      <c r="N15" s="1">
        <f t="shared" si="7"/>
        <v>0.99390100849472041</v>
      </c>
      <c r="O15" s="1">
        <f t="shared" si="7"/>
        <v>0.9929579560470021</v>
      </c>
      <c r="P15" s="1">
        <f t="shared" si="7"/>
        <v>1.0042460795898962</v>
      </c>
      <c r="Q15" s="1">
        <f t="shared" si="7"/>
        <v>1.01278761224489</v>
      </c>
      <c r="R15" s="1">
        <f t="shared" si="7"/>
        <v>0.98362644522664255</v>
      </c>
      <c r="S15" s="1">
        <f t="shared" si="7"/>
        <v>0.94295762349172729</v>
      </c>
      <c r="T15" s="1">
        <f t="shared" si="7"/>
        <v>0.98244192429761834</v>
      </c>
      <c r="U15" s="1">
        <f t="shared" si="7"/>
        <v>1.0055562684130401</v>
      </c>
      <c r="V15" s="1">
        <f t="shared" si="7"/>
        <v>0.99667227905837275</v>
      </c>
      <c r="W15" s="1">
        <f t="shared" si="7"/>
        <v>1.0142881510023627</v>
      </c>
      <c r="X15" s="1">
        <f t="shared" si="7"/>
        <v>1.0475215209304038</v>
      </c>
    </row>
    <row r="18" spans="1:3">
      <c r="B18" s="1" t="s">
        <v>87</v>
      </c>
      <c r="C18" s="1" t="s">
        <v>88</v>
      </c>
    </row>
    <row r="19" spans="1:3">
      <c r="A19" s="1" t="s">
        <v>138</v>
      </c>
      <c r="B19" s="1">
        <f>AVERAGE(C7:K7,L7:X7)</f>
        <v>1</v>
      </c>
      <c r="C19" s="1">
        <f>AVERAGE(C15:K15,L15:X15)</f>
        <v>0.97181527754087038</v>
      </c>
    </row>
    <row r="20" spans="1:3">
      <c r="A20" s="1" t="s">
        <v>139</v>
      </c>
      <c r="B20" s="1">
        <f>STDEVA(C7:K7,L7:X7)</f>
        <v>0</v>
      </c>
      <c r="C20" s="1">
        <f>STDEVA(C15:K15,L15:X15)/SQRT(22)</f>
        <v>1.4877196304331404E-2</v>
      </c>
    </row>
    <row r="21" spans="1:3">
      <c r="B21" s="1">
        <f>COUNT(C7:K7,L7:X7)</f>
        <v>22</v>
      </c>
      <c r="C21" s="1">
        <v>22</v>
      </c>
    </row>
  </sheetData>
  <phoneticPr fontId="1" type="noConversion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topLeftCell="A16" workbookViewId="0">
      <selection activeCell="F19" sqref="F19"/>
    </sheetView>
  </sheetViews>
  <sheetFormatPr defaultRowHeight="14.4"/>
  <cols>
    <col min="1" max="1" width="8.88671875" style="1"/>
    <col min="2" max="2" width="15.6640625" style="1" customWidth="1"/>
    <col min="3" max="3" width="15" style="1" customWidth="1"/>
    <col min="4" max="4" width="18.5546875" style="1" customWidth="1"/>
    <col min="5" max="16384" width="8.88671875" style="1"/>
  </cols>
  <sheetData>
    <row r="1" spans="2:4">
      <c r="B1" s="9" t="s">
        <v>89</v>
      </c>
      <c r="C1" s="9" t="s">
        <v>90</v>
      </c>
      <c r="D1" s="9" t="s">
        <v>92</v>
      </c>
    </row>
    <row r="2" spans="2:4">
      <c r="B2" s="10">
        <v>0.84682820000000003</v>
      </c>
      <c r="C2" s="10">
        <v>0.79658810000000002</v>
      </c>
      <c r="D2" s="10">
        <v>0.89407449999999999</v>
      </c>
    </row>
    <row r="3" spans="2:4">
      <c r="B3" s="10">
        <v>0.95582679999999998</v>
      </c>
      <c r="C3" s="10">
        <v>0.86245079999999996</v>
      </c>
      <c r="D3" s="10">
        <v>0.8389354</v>
      </c>
    </row>
    <row r="4" spans="2:4">
      <c r="B4" s="10">
        <v>0.98522109999999996</v>
      </c>
      <c r="C4" s="10">
        <v>0.95421270000000002</v>
      </c>
      <c r="D4" s="10">
        <v>1.025209</v>
      </c>
    </row>
    <row r="5" spans="2:4">
      <c r="B5" s="10">
        <v>1.0372669999999999</v>
      </c>
      <c r="C5" s="10">
        <v>1.106984</v>
      </c>
      <c r="D5" s="10">
        <v>1.142976</v>
      </c>
    </row>
    <row r="6" spans="2:4">
      <c r="B6" s="10">
        <v>0.98663959999999995</v>
      </c>
      <c r="C6" s="10">
        <v>0.96418110000000001</v>
      </c>
      <c r="D6" s="10">
        <v>0.90584819999999999</v>
      </c>
    </row>
    <row r="7" spans="2:4">
      <c r="B7" s="10">
        <v>0.88584099999999999</v>
      </c>
      <c r="C7" s="10">
        <v>0.69543129999999997</v>
      </c>
      <c r="D7" s="10">
        <v>0.6443892</v>
      </c>
    </row>
    <row r="8" spans="2:4">
      <c r="B8" s="10">
        <v>0.96345349999999996</v>
      </c>
      <c r="C8" s="10">
        <v>0.93196800000000002</v>
      </c>
      <c r="D8" s="10">
        <v>0.85410280000000005</v>
      </c>
    </row>
    <row r="9" spans="2:4">
      <c r="B9" s="10">
        <v>0.97706680000000001</v>
      </c>
      <c r="C9" s="10">
        <v>0.94156709999999999</v>
      </c>
      <c r="D9" s="10">
        <v>0.76397749999999998</v>
      </c>
    </row>
    <row r="10" spans="2:4">
      <c r="B10" s="10">
        <v>1.0167010000000001</v>
      </c>
      <c r="C10" s="10">
        <v>1.0625599999999999</v>
      </c>
      <c r="D10" s="10">
        <v>1.136363</v>
      </c>
    </row>
    <row r="11" spans="2:4">
      <c r="B11" s="10">
        <v>0.96849879999999999</v>
      </c>
      <c r="C11" s="10">
        <v>0.88599190000000005</v>
      </c>
      <c r="D11" s="10">
        <v>0.85785679999999997</v>
      </c>
    </row>
    <row r="12" spans="2:4">
      <c r="B12" s="10">
        <v>1.051399</v>
      </c>
      <c r="C12" s="10">
        <v>1.2200949999999999</v>
      </c>
      <c r="D12" s="10">
        <v>1.250345</v>
      </c>
    </row>
    <row r="13" spans="2:4">
      <c r="B13" s="10">
        <v>1.0247379999999999</v>
      </c>
      <c r="C13" s="10">
        <v>1.085906</v>
      </c>
      <c r="D13" s="10">
        <v>1.1265780000000001</v>
      </c>
    </row>
    <row r="14" spans="2:4">
      <c r="B14" s="10">
        <v>1.0526899999999999</v>
      </c>
      <c r="C14" s="10">
        <v>1.1169910000000001</v>
      </c>
      <c r="D14" s="10">
        <v>1.174248</v>
      </c>
    </row>
    <row r="15" spans="2:4">
      <c r="B15" s="10">
        <v>0.99469629999999998</v>
      </c>
      <c r="C15" s="10">
        <v>0.97315030000000002</v>
      </c>
      <c r="D15" s="10">
        <v>0.91618509999999997</v>
      </c>
    </row>
    <row r="16" spans="2:4">
      <c r="B16" s="10">
        <v>0.99626060000000005</v>
      </c>
      <c r="C16" s="10">
        <v>0.94009980000000004</v>
      </c>
      <c r="D16" s="10">
        <v>0.95860909999999999</v>
      </c>
    </row>
    <row r="17" spans="1:4">
      <c r="B17" s="10">
        <v>1.020467</v>
      </c>
      <c r="C17" s="10">
        <v>1.0700719999999999</v>
      </c>
      <c r="D17" s="10">
        <v>1.114986</v>
      </c>
    </row>
    <row r="18" spans="1:4">
      <c r="B18" s="10">
        <v>1.006858</v>
      </c>
      <c r="C18" s="10">
        <v>1.013287</v>
      </c>
      <c r="D18" s="10">
        <v>1.035571</v>
      </c>
    </row>
    <row r="19" spans="1:4">
      <c r="B19" s="10">
        <v>0.97404979999999997</v>
      </c>
      <c r="C19" s="10">
        <v>0.92625080000000004</v>
      </c>
      <c r="D19" s="10">
        <v>0.9274403</v>
      </c>
    </row>
    <row r="20" spans="1:4">
      <c r="B20" s="10">
        <v>0.98720719999999995</v>
      </c>
      <c r="C20" s="10">
        <v>1.008232</v>
      </c>
      <c r="D20" s="10">
        <v>1.0226980000000001</v>
      </c>
    </row>
    <row r="21" spans="1:4">
      <c r="B21" s="10">
        <v>0.99729179999999995</v>
      </c>
      <c r="C21" s="10">
        <v>1.0334730000000001</v>
      </c>
      <c r="D21" s="10">
        <v>1.08003</v>
      </c>
    </row>
    <row r="24" spans="1:4">
      <c r="A24" s="1" t="s">
        <v>38</v>
      </c>
      <c r="B24" s="1">
        <f>AVERAGE(B2:B21)</f>
        <v>0.98645007499999993</v>
      </c>
      <c r="C24" s="1">
        <f t="shared" ref="C24:D24" si="0">AVERAGE(C2:C21)</f>
        <v>0.97947459499999989</v>
      </c>
      <c r="D24" s="1">
        <f t="shared" si="0"/>
        <v>0.98352114500000032</v>
      </c>
    </row>
    <row r="25" spans="1:4">
      <c r="A25" s="1" t="s">
        <v>28</v>
      </c>
      <c r="B25" s="1">
        <f>STDEVA(B2:B21)/SQRT(20)</f>
        <v>1.1130117999189769E-2</v>
      </c>
      <c r="C25" s="1">
        <f t="shared" ref="C25:D25" si="1">STDEVA(C2:C21)/SQRT(20)</f>
        <v>2.6652890698312299E-2</v>
      </c>
      <c r="D25" s="1">
        <f t="shared" si="1"/>
        <v>3.4350801419069814E-2</v>
      </c>
    </row>
    <row r="26" spans="1:4">
      <c r="A26" s="1" t="s">
        <v>91</v>
      </c>
      <c r="B26" s="1">
        <v>20</v>
      </c>
      <c r="C26" s="1">
        <v>20</v>
      </c>
      <c r="D26" s="1">
        <v>20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18</vt:i4>
      </vt:variant>
    </vt:vector>
  </HeadingPairs>
  <TitlesOfParts>
    <vt:vector size="18" baseType="lpstr">
      <vt:lpstr>Figure 5A</vt:lpstr>
      <vt:lpstr>Figure 5C</vt:lpstr>
      <vt:lpstr>Figure 5D</vt:lpstr>
      <vt:lpstr>Figure 5E</vt:lpstr>
      <vt:lpstr>Figure 5F</vt:lpstr>
      <vt:lpstr>Figure 5G</vt:lpstr>
      <vt:lpstr>Figure 5-figure supplement 1A</vt:lpstr>
      <vt:lpstr>Figure 5-figure supplement 1B</vt:lpstr>
      <vt:lpstr>Figure 5-figure supplement 1C</vt:lpstr>
      <vt:lpstr>Figure 5-figure supplement 1D</vt:lpstr>
      <vt:lpstr>Figure 5-figure supplement 2A</vt:lpstr>
      <vt:lpstr>Figure 5-figure supplement 2B</vt:lpstr>
      <vt:lpstr>Figure 5-figure supplement 2C</vt:lpstr>
      <vt:lpstr>Figure 5-figure supplement 3</vt:lpstr>
      <vt:lpstr>Figure 5-figure supplement 4A</vt:lpstr>
      <vt:lpstr>Figure 5-figure supplement 4B</vt:lpstr>
      <vt:lpstr>Figure 5-figure supplement 4C</vt:lpstr>
      <vt:lpstr>Figure 5-figure supplement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wxh</dc:creator>
  <cp:lastModifiedBy>wxh</cp:lastModifiedBy>
  <dcterms:created xsi:type="dcterms:W3CDTF">2017-02-15T03:11:29Z</dcterms:created>
  <dcterms:modified xsi:type="dcterms:W3CDTF">2017-03-22T07:10:47Z</dcterms:modified>
</cp:coreProperties>
</file>