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klover\Documents\Peter Documents\Manuscripts\2016 cKO-Lgals3 Manuscript\eLIFE\Source data\"/>
    </mc:Choice>
  </mc:AlternateContent>
  <bookViews>
    <workbookView xWindow="0" yWindow="0" windowWidth="25200" windowHeight="1132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J49" i="1" l="1"/>
  <c r="AJ48" i="1"/>
  <c r="AJ47" i="1"/>
  <c r="AJ46" i="1"/>
  <c r="AJ45" i="1"/>
  <c r="AJ44" i="1"/>
  <c r="AD44" i="1"/>
  <c r="AD43" i="1"/>
  <c r="AD42" i="1"/>
  <c r="AC44" i="1"/>
  <c r="AC43" i="1"/>
  <c r="AC42" i="1"/>
  <c r="AB44" i="1"/>
  <c r="AB42" i="1"/>
  <c r="AB43" i="1"/>
  <c r="AA44" i="1"/>
  <c r="AA43" i="1"/>
  <c r="AA42" i="1"/>
  <c r="Z44" i="1"/>
  <c r="Z43" i="1"/>
  <c r="Z42" i="1"/>
  <c r="Y44" i="1"/>
  <c r="Y43" i="1"/>
  <c r="Y42" i="1"/>
  <c r="X44" i="1"/>
  <c r="X43" i="1"/>
  <c r="X42" i="1"/>
  <c r="W44" i="1"/>
  <c r="W43" i="1"/>
  <c r="W42" i="1"/>
  <c r="AE50" i="1"/>
  <c r="AE47" i="1"/>
  <c r="AD50" i="1"/>
  <c r="AD47" i="1"/>
  <c r="AC50" i="1"/>
  <c r="AC47" i="1"/>
  <c r="AB50" i="1"/>
  <c r="AB47" i="1"/>
  <c r="AE49" i="1"/>
  <c r="AE46" i="1"/>
  <c r="AD49" i="1"/>
  <c r="AD46" i="1"/>
  <c r="AC49" i="1"/>
  <c r="AC46" i="1"/>
  <c r="AB49" i="1"/>
  <c r="AB46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40" i="1"/>
  <c r="S50" i="1"/>
  <c r="S47" i="1"/>
  <c r="S49" i="1"/>
  <c r="R50" i="1"/>
  <c r="R49" i="1"/>
  <c r="Q50" i="1"/>
  <c r="Q49" i="1"/>
  <c r="P50" i="1"/>
  <c r="P49" i="1"/>
  <c r="S46" i="1"/>
  <c r="R47" i="1"/>
  <c r="R46" i="1"/>
  <c r="P47" i="1"/>
  <c r="Q47" i="1"/>
  <c r="Q46" i="1"/>
  <c r="P46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40" i="1"/>
</calcChain>
</file>

<file path=xl/sharedStrings.xml><?xml version="1.0" encoding="utf-8"?>
<sst xmlns="http://schemas.openxmlformats.org/spreadsheetml/2006/main" count="257" uniqueCount="166">
  <si>
    <t>Measurement count: 1   Filter: 450</t>
  </si>
  <si>
    <t>A</t>
  </si>
  <si>
    <t>B</t>
  </si>
  <si>
    <t>C</t>
  </si>
  <si>
    <t>D</t>
  </si>
  <si>
    <t>E</t>
  </si>
  <si>
    <t>F</t>
  </si>
  <si>
    <t>G</t>
  </si>
  <si>
    <t>H</t>
  </si>
  <si>
    <t>Measurement count: 1   Filter: 570</t>
  </si>
  <si>
    <t>U1</t>
  </si>
  <si>
    <t>A3,A4</t>
  </si>
  <si>
    <t>0.443,0.449</t>
  </si>
  <si>
    <t>43.286 - 50.079</t>
  </si>
  <si>
    <t>U2</t>
  </si>
  <si>
    <t>B3,B4</t>
  </si>
  <si>
    <t>0.393,0.392</t>
  </si>
  <si>
    <t>34.424 - 40.669</t>
  </si>
  <si>
    <t>U3</t>
  </si>
  <si>
    <t>C3,C4</t>
  </si>
  <si>
    <t>1.686,1.723</t>
  </si>
  <si>
    <t>269.811 - 350.8</t>
  </si>
  <si>
    <t>U4</t>
  </si>
  <si>
    <t>D3,D4</t>
  </si>
  <si>
    <t>1.068,1.105</t>
  </si>
  <si>
    <t>151.184 - 180.947</t>
  </si>
  <si>
    <t>U5</t>
  </si>
  <si>
    <t>E3,E4</t>
  </si>
  <si>
    <t>0.441,0.441</t>
  </si>
  <si>
    <t>42.456 - 49.196</t>
  </si>
  <si>
    <t>U6</t>
  </si>
  <si>
    <t>F3,F4</t>
  </si>
  <si>
    <t>0.416,0.426</t>
  </si>
  <si>
    <t>39.139 - 45.672</t>
  </si>
  <si>
    <t>U7</t>
  </si>
  <si>
    <t>G3,G4</t>
  </si>
  <si>
    <t>1.342,1.354</t>
  </si>
  <si>
    <t>198.689 - 246.713</t>
  </si>
  <si>
    <t>U8</t>
  </si>
  <si>
    <t>H3,H4</t>
  </si>
  <si>
    <t>0.772,0.783</t>
  </si>
  <si>
    <t>98.43 - 112.867</t>
  </si>
  <si>
    <t>U9</t>
  </si>
  <si>
    <t>A5,A6</t>
  </si>
  <si>
    <t>0.483,0.476</t>
  </si>
  <si>
    <t>48.854 - 56.027</t>
  </si>
  <si>
    <t>U10</t>
  </si>
  <si>
    <t>B5,B6</t>
  </si>
  <si>
    <t>0.394,0.404</t>
  </si>
  <si>
    <t>35.498 - 41.809</t>
  </si>
  <si>
    <t>U11</t>
  </si>
  <si>
    <t>C5,C6</t>
  </si>
  <si>
    <t>1.65,1.652</t>
  </si>
  <si>
    <t>258.578 - 333.976</t>
  </si>
  <si>
    <t>U12</t>
  </si>
  <si>
    <t>D5,D6</t>
  </si>
  <si>
    <t>1.125,1.148</t>
  </si>
  <si>
    <t>160.022 - 192.909</t>
  </si>
  <si>
    <t>U13</t>
  </si>
  <si>
    <t>E5,E6</t>
  </si>
  <si>
    <t>0.506,0.512</t>
  </si>
  <si>
    <t>53.762 - 61.319</t>
  </si>
  <si>
    <t>U14</t>
  </si>
  <si>
    <t>F5,F6</t>
  </si>
  <si>
    <t>0.27,0.272</t>
  </si>
  <si>
    <t>14.622 - 19.169</t>
  </si>
  <si>
    <t>U15</t>
  </si>
  <si>
    <t>G5,G6</t>
  </si>
  <si>
    <t>1.512,1.518</t>
  </si>
  <si>
    <t>230.957 - 293.197</t>
  </si>
  <si>
    <t>U16</t>
  </si>
  <si>
    <t>H5,H6</t>
  </si>
  <si>
    <t>U17</t>
  </si>
  <si>
    <t>A7,A8</t>
  </si>
  <si>
    <t>0.54,0.537</t>
  </si>
  <si>
    <t>58.67 - 66.671</t>
  </si>
  <si>
    <t>U18</t>
  </si>
  <si>
    <t>B7,B8</t>
  </si>
  <si>
    <t>0.298,0.301</t>
  </si>
  <si>
    <t>19.207 - 24.295</t>
  </si>
  <si>
    <t>U19</t>
  </si>
  <si>
    <t>C7,C8</t>
  </si>
  <si>
    <t>1.671,1.65</t>
  </si>
  <si>
    <t>260.557 - 336.93</t>
  </si>
  <si>
    <t>U20</t>
  </si>
  <si>
    <t>D7,D8</t>
  </si>
  <si>
    <t>0.321,0.327</t>
  </si>
  <si>
    <t>23.184 - 28.641</t>
  </si>
  <si>
    <t>U21</t>
  </si>
  <si>
    <t>E7,E8</t>
  </si>
  <si>
    <t>0.459,0.461</t>
  </si>
  <si>
    <t>45.612 - 52.558</t>
  </si>
  <si>
    <t>U22</t>
  </si>
  <si>
    <t>F7,F8</t>
  </si>
  <si>
    <t>0.306,0.299</t>
  </si>
  <si>
    <t>19.693 - 24.829</t>
  </si>
  <si>
    <t>U23</t>
  </si>
  <si>
    <t>G7,G8</t>
  </si>
  <si>
    <t>1.431,1.394</t>
  </si>
  <si>
    <t>210.952 - 264.223</t>
  </si>
  <si>
    <t>U24</t>
  </si>
  <si>
    <t>H7,H8</t>
  </si>
  <si>
    <t>0.377,0.378</t>
  </si>
  <si>
    <t>31.95 - 38.04</t>
  </si>
  <si>
    <t>Standard</t>
  </si>
  <si>
    <t>S1</t>
  </si>
  <si>
    <t>A1,A2</t>
  </si>
  <si>
    <t>3.329,3.292</t>
  </si>
  <si>
    <t>N/A</t>
  </si>
  <si>
    <t>S2</t>
  </si>
  <si>
    <t>B1,B2</t>
  </si>
  <si>
    <t>2.35,2.288</t>
  </si>
  <si>
    <t>S3</t>
  </si>
  <si>
    <t>C1,C2</t>
  </si>
  <si>
    <t>1.477,1.45</t>
  </si>
  <si>
    <t>S4</t>
  </si>
  <si>
    <t>D1,D2</t>
  </si>
  <si>
    <t>0.882,0.875</t>
  </si>
  <si>
    <t>S5</t>
  </si>
  <si>
    <t>E1,E2</t>
  </si>
  <si>
    <t>0.545,0.539</t>
  </si>
  <si>
    <t>S6</t>
  </si>
  <si>
    <t>F1,F2</t>
  </si>
  <si>
    <t>0.356,0.35</t>
  </si>
  <si>
    <t>S7</t>
  </si>
  <si>
    <t>G1,G2</t>
  </si>
  <si>
    <t>0.267,0.26</t>
  </si>
  <si>
    <t>5N3WT  -</t>
  </si>
  <si>
    <t>5N3WT  rapa</t>
  </si>
  <si>
    <t>5N6KO -</t>
  </si>
  <si>
    <t>5N6KO rapa</t>
  </si>
  <si>
    <t>5N5WT -</t>
  </si>
  <si>
    <t>5N5WT rapa</t>
  </si>
  <si>
    <t>5N8KO -</t>
  </si>
  <si>
    <t>5N8KO rapa</t>
  </si>
  <si>
    <t>5N10WT rapa</t>
  </si>
  <si>
    <t>5N10WT -</t>
  </si>
  <si>
    <t>5N12KO -</t>
  </si>
  <si>
    <t>5N12KO rapa</t>
  </si>
  <si>
    <t>24hr</t>
  </si>
  <si>
    <t>48hr</t>
  </si>
  <si>
    <t>pg/ml</t>
  </si>
  <si>
    <t>X dilution factor = 25</t>
  </si>
  <si>
    <t>24hr WT</t>
  </si>
  <si>
    <t>24hr KO</t>
  </si>
  <si>
    <t>20nM sirolimus</t>
  </si>
  <si>
    <t xml:space="preserve"> </t>
  </si>
  <si>
    <t>48hr WT</t>
  </si>
  <si>
    <t>48hr KO</t>
  </si>
  <si>
    <t>average</t>
  </si>
  <si>
    <t>stdev</t>
  </si>
  <si>
    <t>normalized</t>
  </si>
  <si>
    <t>20nM</t>
  </si>
  <si>
    <t>24hr wt vs KO sirolimus</t>
  </si>
  <si>
    <t>24hr wt vs KO untreated</t>
  </si>
  <si>
    <t>48hr wt vs KO untreated</t>
  </si>
  <si>
    <t>48hr wt vs KO sirolimus</t>
  </si>
  <si>
    <t>t-test</t>
  </si>
  <si>
    <t>24hr KO untreated vs sirolimus</t>
  </si>
  <si>
    <t>48hr KO untreated vs sirolimus</t>
  </si>
  <si>
    <t>protein(ug/ul)</t>
  </si>
  <si>
    <t>normalization multiplier</t>
  </si>
  <si>
    <t>KO</t>
  </si>
  <si>
    <t>stdev rapa</t>
  </si>
  <si>
    <t>untreated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</si>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</sst>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color rgb="FF31323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0" borderId="0" xfId="0" applyFont="1"/>
    <xf numFmtId="0" fontId="1" fillId="2" borderId="0" xfId="0" applyFont="1" applyFill="1" applyBorder="1" applyAlignment="1">
      <alignment vertical="top" wrapText="1"/>
    </xf>
    <xf numFmtId="0" fontId="2" fillId="0" borderId="0" xfId="0" applyFont="1" applyAlignment="1"/>
    <xf numFmtId="0" fontId="0" fillId="3" borderId="0" xfId="0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C5252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un-normalized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Sheet1!$O$46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Sheet1!$P$45:$S$45</c:f>
              <c:strCache>
                <c:ptCount val="4"/>
                <c:pt idx="0">
                  <c:v>24hr WT</c:v>
                </c:pt>
                <c:pt idx="1">
                  <c:v>24hr KO</c:v>
                </c:pt>
                <c:pt idx="2">
                  <c:v>48hr WT</c:v>
                </c:pt>
                <c:pt idx="3">
                  <c:v>48hr KO</c:v>
                </c:pt>
              </c:strCache>
            </c:strRef>
          </c:cat>
          <c:val>
            <c:numRef>
              <c:f>Sheet1!$P$46:$S$46</c:f>
              <c:numCache>
                <c:formatCode>General</c:formatCode>
                <c:ptCount val="4"/>
                <c:pt idx="0">
                  <c:v>1207.9166666666667</c:v>
                </c:pt>
                <c:pt idx="1">
                  <c:v>6910.8833333333341</c:v>
                </c:pt>
                <c:pt idx="2">
                  <c:v>1410.8083333333334</c:v>
                </c:pt>
                <c:pt idx="3">
                  <c:v>6653.5999999999995</c:v>
                </c:pt>
              </c:numCache>
            </c:numRef>
          </c:val>
        </c:ser>
        <c:ser>
          <c:idx val="1"/>
          <c:order val="1"/>
          <c:tx>
            <c:strRef>
              <c:f>Sheet1!$O$47</c:f>
              <c:strCache>
                <c:ptCount val="1"/>
                <c:pt idx="0">
                  <c:v>20nM sirolimus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Sheet1!$P$45:$S$45</c:f>
              <c:strCache>
                <c:ptCount val="4"/>
                <c:pt idx="0">
                  <c:v>24hr WT</c:v>
                </c:pt>
                <c:pt idx="1">
                  <c:v>24hr KO</c:v>
                </c:pt>
                <c:pt idx="2">
                  <c:v>48hr WT</c:v>
                </c:pt>
                <c:pt idx="3">
                  <c:v>48hr KO</c:v>
                </c:pt>
              </c:strCache>
            </c:strRef>
          </c:cat>
          <c:val>
            <c:numRef>
              <c:f>Sheet1!$P$47:$S$47</c:f>
              <c:numCache>
                <c:formatCode>General</c:formatCode>
                <c:ptCount val="4"/>
                <c:pt idx="0">
                  <c:v>988.39166666666677</c:v>
                </c:pt>
                <c:pt idx="1">
                  <c:v>3734.9916666666668</c:v>
                </c:pt>
                <c:pt idx="2">
                  <c:v>507.55833333333334</c:v>
                </c:pt>
                <c:pt idx="3">
                  <c:v>860.94166666666661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990640"/>
        <c:axId val="460991032"/>
      </c:barChart>
      <c:catAx>
        <c:axId val="46099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991032"/>
        <c:crosses val="autoZero"/>
        <c:auto val="1"/>
        <c:lblAlgn val="ctr"/>
        <c:lblOffset val="100"/>
        <c:noMultiLvlLbl val="0"/>
      </c:catAx>
      <c:valAx>
        <c:axId val="460991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990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 to protein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694170582406109E-2"/>
          <c:y val="0.12774249862495479"/>
          <c:w val="0.89483437339737393"/>
          <c:h val="0.689517243525034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Sheet1!$Z$46:$AA$46</c:f>
              <c:strCache>
                <c:ptCount val="2"/>
                <c:pt idx="0">
                  <c:v>average</c:v>
                </c:pt>
                <c:pt idx="1">
                  <c:v>0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Sheet1!$AB$49:$AE$49</c:f>
                <c:numCache>
                  <c:formatCode>General</c:formatCode>
                  <c:ptCount val="4"/>
                  <c:pt idx="0">
                    <c:v>237.42786174655799</c:v>
                  </c:pt>
                  <c:pt idx="1">
                    <c:v>1196.9153420731759</c:v>
                  </c:pt>
                  <c:pt idx="2">
                    <c:v>70.885361104326776</c:v>
                  </c:pt>
                  <c:pt idx="3">
                    <c:v>243.28799893750201</c:v>
                  </c:pt>
                </c:numCache>
              </c:numRef>
            </c:plus>
            <c:minus>
              <c:numRef>
                <c:f>Sheet1!$AB$49:$AE$49</c:f>
                <c:numCache>
                  <c:formatCode>General</c:formatCode>
                  <c:ptCount val="4"/>
                  <c:pt idx="0">
                    <c:v>237.42786174655799</c:v>
                  </c:pt>
                  <c:pt idx="1">
                    <c:v>1196.9153420731759</c:v>
                  </c:pt>
                  <c:pt idx="2">
                    <c:v>70.885361104326776</c:v>
                  </c:pt>
                  <c:pt idx="3">
                    <c:v>243.28799893750201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Sheet1!$AB$45:$AE$45</c:f>
              <c:strCache>
                <c:ptCount val="4"/>
                <c:pt idx="0">
                  <c:v>24hr WT</c:v>
                </c:pt>
                <c:pt idx="1">
                  <c:v>24hr KO</c:v>
                </c:pt>
                <c:pt idx="2">
                  <c:v>48hr WT</c:v>
                </c:pt>
                <c:pt idx="3">
                  <c:v>48hr KO</c:v>
                </c:pt>
              </c:strCache>
            </c:strRef>
          </c:cat>
          <c:val>
            <c:numRef>
              <c:f>Sheet1!$AB$46:$AE$46</c:f>
              <c:numCache>
                <c:formatCode>General</c:formatCode>
                <c:ptCount val="4"/>
                <c:pt idx="0">
                  <c:v>1182.1138659396345</c:v>
                </c:pt>
                <c:pt idx="1">
                  <c:v>5432.884384442983</c:v>
                </c:pt>
                <c:pt idx="2">
                  <c:v>1358.8791776823089</c:v>
                </c:pt>
                <c:pt idx="3">
                  <c:v>5171.797425927437</c:v>
                </c:pt>
              </c:numCache>
            </c:numRef>
          </c:val>
        </c:ser>
        <c:ser>
          <c:idx val="1"/>
          <c:order val="1"/>
          <c:tx>
            <c:strRef>
              <c:f>Sheet1!$Z$47:$AA$47</c:f>
              <c:strCache>
                <c:ptCount val="2"/>
                <c:pt idx="0">
                  <c:v>average</c:v>
                </c:pt>
                <c:pt idx="1">
                  <c:v>20nM sirolimus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Sheet1!$AB$50:$AE$50</c:f>
                <c:numCache>
                  <c:formatCode>General</c:formatCode>
                  <c:ptCount val="4"/>
                  <c:pt idx="0">
                    <c:v>167.57238892386465</c:v>
                  </c:pt>
                  <c:pt idx="1">
                    <c:v>1162.6444960090553</c:v>
                  </c:pt>
                  <c:pt idx="2">
                    <c:v>163.31316234905063</c:v>
                  </c:pt>
                  <c:pt idx="3">
                    <c:v>253.53093051114814</c:v>
                  </c:pt>
                </c:numCache>
              </c:numRef>
            </c:plus>
            <c:minus>
              <c:numRef>
                <c:f>Sheet1!$AB$50:$AE$50</c:f>
                <c:numCache>
                  <c:formatCode>General</c:formatCode>
                  <c:ptCount val="4"/>
                  <c:pt idx="0">
                    <c:v>167.57238892386465</c:v>
                  </c:pt>
                  <c:pt idx="1">
                    <c:v>1162.6444960090553</c:v>
                  </c:pt>
                  <c:pt idx="2">
                    <c:v>163.31316234905063</c:v>
                  </c:pt>
                  <c:pt idx="3">
                    <c:v>253.53093051114814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Sheet1!$AB$45:$AE$45</c:f>
              <c:strCache>
                <c:ptCount val="4"/>
                <c:pt idx="0">
                  <c:v>24hr WT</c:v>
                </c:pt>
                <c:pt idx="1">
                  <c:v>24hr KO</c:v>
                </c:pt>
                <c:pt idx="2">
                  <c:v>48hr WT</c:v>
                </c:pt>
                <c:pt idx="3">
                  <c:v>48hr KO</c:v>
                </c:pt>
              </c:strCache>
            </c:strRef>
          </c:cat>
          <c:val>
            <c:numRef>
              <c:f>Sheet1!$AB$47:$AE$47</c:f>
              <c:numCache>
                <c:formatCode>General</c:formatCode>
                <c:ptCount val="4"/>
                <c:pt idx="0">
                  <c:v>1211.0032040816325</c:v>
                </c:pt>
                <c:pt idx="1">
                  <c:v>4073.7871165318265</c:v>
                </c:pt>
                <c:pt idx="2">
                  <c:v>628.0859661410019</c:v>
                </c:pt>
                <c:pt idx="3">
                  <c:v>938.35439105872501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4"/>
        <c:overlap val="-6"/>
        <c:axId val="469537152"/>
        <c:axId val="469537544"/>
      </c:barChart>
      <c:catAx>
        <c:axId val="46953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537544"/>
        <c:crosses val="autoZero"/>
        <c:auto val="1"/>
        <c:lblAlgn val="ctr"/>
        <c:lblOffset val="100"/>
        <c:noMultiLvlLbl val="0"/>
      </c:catAx>
      <c:valAx>
        <c:axId val="469537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53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55373497690179"/>
          <c:y val="3.4076551537340058E-2"/>
          <c:w val="0.8561406728499189"/>
          <c:h val="0.785632643226947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Sheet1!$AA$70</c:f>
              <c:strCache>
                <c:ptCount val="1"/>
                <c:pt idx="0">
                  <c:v>untreated</c:v>
                </c:pt>
              </c:strCache>
            </c:strRef>
          </c:tx>
          <c:spPr>
            <a:noFill/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Sheet1!$AB$73:$AB$74</c:f>
                <c:numCache>
                  <c:formatCode>General</c:formatCode>
                  <c:ptCount val="2"/>
                  <c:pt idx="0">
                    <c:v>70.885361104326776</c:v>
                  </c:pt>
                  <c:pt idx="1">
                    <c:v>163.31316234905063</c:v>
                  </c:pt>
                </c:numCache>
              </c:numRef>
            </c:plus>
            <c:minus>
              <c:numRef>
                <c:f>Sheet1!$AB$73:$AB$74</c:f>
                <c:numCache>
                  <c:formatCode>General</c:formatCode>
                  <c:ptCount val="2"/>
                  <c:pt idx="0">
                    <c:v>70.885361104326776</c:v>
                  </c:pt>
                  <c:pt idx="1">
                    <c:v>163.31316234905063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Sheet1!$AB$69:$AC$69</c:f>
              <c:strCache>
                <c:ptCount val="2"/>
                <c:pt idx="0">
                  <c:v>control</c:v>
                </c:pt>
                <c:pt idx="1">
                  <c:v>KO</c:v>
                </c:pt>
              </c:strCache>
            </c:strRef>
          </c:cat>
          <c:val>
            <c:numRef>
              <c:f>Sheet1!$AB$70:$AC$70</c:f>
              <c:numCache>
                <c:formatCode>General</c:formatCode>
                <c:ptCount val="2"/>
                <c:pt idx="0">
                  <c:v>1358.8791776823089</c:v>
                </c:pt>
                <c:pt idx="1">
                  <c:v>5171.797425927437</c:v>
                </c:pt>
              </c:numCache>
            </c:numRef>
          </c:val>
        </c:ser>
        <c:ser>
          <c:idx val="1"/>
          <c:order val="1"/>
          <c:tx>
            <c:strRef>
              <c:f>Sheet1!$AA$71</c:f>
              <c:strCache>
                <c:ptCount val="1"/>
                <c:pt idx="0">
                  <c:v>20nM sirolimus</c:v>
                </c:pt>
              </c:strCache>
            </c:strRef>
          </c:tx>
          <c:spPr>
            <a:solidFill>
              <a:srgbClr val="AC525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Sheet1!$AC$73:$AC$74</c:f>
                <c:numCache>
                  <c:formatCode>General</c:formatCode>
                  <c:ptCount val="2"/>
                  <c:pt idx="0">
                    <c:v>243.28799893750201</c:v>
                  </c:pt>
                  <c:pt idx="1">
                    <c:v>253.53093051114814</c:v>
                  </c:pt>
                </c:numCache>
              </c:numRef>
            </c:plus>
            <c:minus>
              <c:numRef>
                <c:f>Sheet1!$AC$73:$AC$74</c:f>
                <c:numCache>
                  <c:formatCode>General</c:formatCode>
                  <c:ptCount val="2"/>
                  <c:pt idx="0">
                    <c:v>243.28799893750201</c:v>
                  </c:pt>
                  <c:pt idx="1">
                    <c:v>253.53093051114814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Sheet1!$AB$69:$AC$69</c:f>
              <c:strCache>
                <c:ptCount val="2"/>
                <c:pt idx="0">
                  <c:v>control</c:v>
                </c:pt>
                <c:pt idx="1">
                  <c:v>KO</c:v>
                </c:pt>
              </c:strCache>
            </c:strRef>
          </c:cat>
          <c:val>
            <c:numRef>
              <c:f>Sheet1!$AB$71:$AC$71</c:f>
              <c:numCache>
                <c:formatCode>General</c:formatCode>
                <c:ptCount val="2"/>
                <c:pt idx="0">
                  <c:v>628.0859661410019</c:v>
                </c:pt>
                <c:pt idx="1">
                  <c:v>938.35439105872501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288248"/>
        <c:axId val="469288640"/>
      </c:barChart>
      <c:catAx>
        <c:axId val="469288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288640"/>
        <c:crosses val="autoZero"/>
        <c:auto val="1"/>
        <c:lblAlgn val="ctr"/>
        <c:lblOffset val="100"/>
        <c:noMultiLvlLbl val="0"/>
      </c:catAx>
      <c:valAx>
        <c:axId val="46928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288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651093908581542"/>
          <c:y val="0.16752460283667861"/>
          <c:w val="0.46190189420063849"/>
          <c:h val="0.175471475347479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306542</xdr:colOff>
      <xdr:row>50</xdr:row>
      <xdr:rowOff>302128</xdr:rowOff>
    </xdr:from>
    <xdr:to>
      <xdr:col>23</xdr:col>
      <xdr:colOff>76897</xdr:colOff>
      <xdr:row>63</xdr:row>
      <xdr:rowOff>21141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263677</xdr:colOff>
      <xdr:row>0</xdr:row>
      <xdr:rowOff>116158</xdr:rowOff>
    </xdr:from>
    <xdr:to>
      <xdr:col>18</xdr:col>
      <xdr:colOff>215909</xdr:colOff>
      <xdr:row>29</xdr:row>
      <xdr:rowOff>23230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420493</xdr:colOff>
      <xdr:row>75</xdr:row>
      <xdr:rowOff>121036</xdr:rowOff>
    </xdr:from>
    <xdr:to>
      <xdr:col>37</xdr:col>
      <xdr:colOff>569175</xdr:colOff>
      <xdr:row>121</xdr:row>
      <xdr:rowOff>127774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104543</xdr:colOff>
      <xdr:row>1</xdr:row>
      <xdr:rowOff>58079</xdr:rowOff>
    </xdr:from>
    <xdr:to>
      <xdr:col>8</xdr:col>
      <xdr:colOff>23232</xdr:colOff>
      <xdr:row>8</xdr:row>
      <xdr:rowOff>104542</xdr:rowOff>
    </xdr:to>
    <xdr:sp macro="" textlink="">
      <xdr:nvSpPr>
        <xdr:cNvPr id="5" name="TextBox 4"/>
        <xdr:cNvSpPr txBox="1"/>
      </xdr:nvSpPr>
      <xdr:spPr>
        <a:xfrm>
          <a:off x="104543" y="220701"/>
          <a:ext cx="4890274" cy="11848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 5-source data 1</a:t>
          </a:r>
        </a:p>
        <a:p>
          <a:r>
            <a:rPr lang="en-US" sz="1100"/>
            <a:t>Gal-3 levels</a:t>
          </a:r>
          <a:r>
            <a:rPr lang="en-US" sz="1100" baseline="0"/>
            <a:t> (pg/mL) in Tsc2 WT or KO limb dermal fibroblasts +/- 48 hr  treatment with sirolimus.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AJ74"/>
  <sheetViews>
    <sheetView tabSelected="1" zoomScale="82" zoomScaleNormal="82" workbookViewId="0">
      <selection activeCell="E10" sqref="E10"/>
    </sheetView>
  </sheetViews>
  <sheetFormatPr defaultRowHeight="12.75" x14ac:dyDescent="0.2"/>
  <cols>
    <col min="2" max="2" width="11.140625" customWidth="1"/>
    <col min="10" max="10" width="18.5703125" customWidth="1"/>
    <col min="11" max="11" width="10.85546875" customWidth="1"/>
    <col min="13" max="13" width="14.42578125" customWidth="1"/>
    <col min="36" max="36" width="12.7109375" bestFit="1" customWidth="1"/>
  </cols>
  <sheetData>
    <row r="17" spans="1:9" x14ac:dyDescent="0.2">
      <c r="A17" t="s">
        <v>0</v>
      </c>
    </row>
    <row r="18" spans="1:9" x14ac:dyDescent="0.2">
      <c r="B18">
        <v>1</v>
      </c>
      <c r="C18">
        <v>2</v>
      </c>
      <c r="D18">
        <v>3</v>
      </c>
      <c r="E18">
        <v>4</v>
      </c>
      <c r="F18">
        <v>5</v>
      </c>
      <c r="G18">
        <v>6</v>
      </c>
      <c r="H18">
        <v>7</v>
      </c>
      <c r="I18">
        <v>8</v>
      </c>
    </row>
    <row r="19" spans="1:9" x14ac:dyDescent="0.2">
      <c r="A19" t="s">
        <v>1</v>
      </c>
      <c r="B19">
        <v>3.3290000000000002</v>
      </c>
      <c r="C19">
        <v>3.2919999999999998</v>
      </c>
      <c r="D19">
        <v>0.443</v>
      </c>
      <c r="E19">
        <v>0.44900000000000001</v>
      </c>
      <c r="F19">
        <v>0.48299999999999998</v>
      </c>
      <c r="G19">
        <v>0.47599999999999998</v>
      </c>
      <c r="H19">
        <v>0.54</v>
      </c>
      <c r="I19">
        <v>0.53700000000000003</v>
      </c>
    </row>
    <row r="20" spans="1:9" x14ac:dyDescent="0.2">
      <c r="A20" t="s">
        <v>2</v>
      </c>
      <c r="B20">
        <v>2.35</v>
      </c>
      <c r="C20">
        <v>2.2879999999999998</v>
      </c>
      <c r="D20">
        <v>0.39300000000000002</v>
      </c>
      <c r="E20">
        <v>0.39200000000000002</v>
      </c>
      <c r="F20">
        <v>0.39400000000000002</v>
      </c>
      <c r="G20">
        <v>0.40400000000000003</v>
      </c>
      <c r="H20">
        <v>0.29799999999999999</v>
      </c>
      <c r="I20">
        <v>0.30099999999999999</v>
      </c>
    </row>
    <row r="21" spans="1:9" x14ac:dyDescent="0.2">
      <c r="A21" t="s">
        <v>3</v>
      </c>
      <c r="B21">
        <v>1.4770000000000001</v>
      </c>
      <c r="C21">
        <v>1.45</v>
      </c>
      <c r="D21">
        <v>1.6859999999999999</v>
      </c>
      <c r="E21">
        <v>1.7230000000000001</v>
      </c>
      <c r="F21">
        <v>1.65</v>
      </c>
      <c r="G21">
        <v>1.6519999999999999</v>
      </c>
      <c r="H21">
        <v>1.671</v>
      </c>
      <c r="I21">
        <v>1.65</v>
      </c>
    </row>
    <row r="22" spans="1:9" x14ac:dyDescent="0.2">
      <c r="A22" t="s">
        <v>4</v>
      </c>
      <c r="B22">
        <v>0.88200000000000001</v>
      </c>
      <c r="C22">
        <v>0.875</v>
      </c>
      <c r="D22">
        <v>1.0680000000000001</v>
      </c>
      <c r="E22">
        <v>1.105</v>
      </c>
      <c r="F22">
        <v>1.125</v>
      </c>
      <c r="G22">
        <v>1.1479999999999999</v>
      </c>
      <c r="H22">
        <v>0.32100000000000001</v>
      </c>
      <c r="I22">
        <v>0.32700000000000001</v>
      </c>
    </row>
    <row r="23" spans="1:9" x14ac:dyDescent="0.2">
      <c r="A23" t="s">
        <v>5</v>
      </c>
      <c r="B23">
        <v>0.54500000000000004</v>
      </c>
      <c r="C23">
        <v>0.53900000000000003</v>
      </c>
      <c r="D23">
        <v>0.441</v>
      </c>
      <c r="E23">
        <v>0.441</v>
      </c>
      <c r="F23">
        <v>0.50600000000000001</v>
      </c>
      <c r="G23">
        <v>0.51200000000000001</v>
      </c>
      <c r="H23">
        <v>0.45900000000000002</v>
      </c>
      <c r="I23">
        <v>0.46100000000000002</v>
      </c>
    </row>
    <row r="24" spans="1:9" x14ac:dyDescent="0.2">
      <c r="A24" t="s">
        <v>6</v>
      </c>
      <c r="B24">
        <v>0.35599999999999998</v>
      </c>
      <c r="C24">
        <v>0.35</v>
      </c>
      <c r="D24">
        <v>0.41599999999999998</v>
      </c>
      <c r="E24">
        <v>0.42599999999999999</v>
      </c>
      <c r="F24">
        <v>0.27</v>
      </c>
      <c r="G24">
        <v>0.27200000000000002</v>
      </c>
      <c r="H24">
        <v>0.30599999999999999</v>
      </c>
      <c r="I24">
        <v>0.29899999999999999</v>
      </c>
    </row>
    <row r="25" spans="1:9" x14ac:dyDescent="0.2">
      <c r="A25" t="s">
        <v>7</v>
      </c>
      <c r="B25">
        <v>0.26700000000000002</v>
      </c>
      <c r="C25">
        <v>0.26</v>
      </c>
      <c r="D25">
        <v>1.3420000000000001</v>
      </c>
      <c r="E25">
        <v>1.3540000000000001</v>
      </c>
      <c r="F25">
        <v>1.512</v>
      </c>
      <c r="G25">
        <v>1.518</v>
      </c>
      <c r="H25">
        <v>1.431</v>
      </c>
      <c r="I25">
        <v>1.3939999999999999</v>
      </c>
    </row>
    <row r="26" spans="1:9" x14ac:dyDescent="0.2">
      <c r="A26" t="s">
        <v>8</v>
      </c>
      <c r="B26">
        <v>0.16600000000000001</v>
      </c>
      <c r="C26">
        <v>0.153</v>
      </c>
      <c r="D26">
        <v>0.77200000000000002</v>
      </c>
      <c r="E26">
        <v>0.78300000000000003</v>
      </c>
      <c r="F26">
        <v>0.41599999999999998</v>
      </c>
      <c r="G26">
        <v>0.42599999999999999</v>
      </c>
      <c r="H26">
        <v>0.377</v>
      </c>
      <c r="I26">
        <v>0.378</v>
      </c>
    </row>
    <row r="29" spans="1:9" x14ac:dyDescent="0.2">
      <c r="A29" t="s">
        <v>9</v>
      </c>
    </row>
    <row r="30" spans="1:9" x14ac:dyDescent="0.2">
      <c r="B30">
        <v>1</v>
      </c>
      <c r="C30">
        <v>2</v>
      </c>
      <c r="D30">
        <v>3</v>
      </c>
      <c r="E30">
        <v>4</v>
      </c>
      <c r="F30">
        <v>5</v>
      </c>
      <c r="G30">
        <v>6</v>
      </c>
      <c r="H30">
        <v>7</v>
      </c>
      <c r="I30">
        <v>8</v>
      </c>
    </row>
    <row r="31" spans="1:9" x14ac:dyDescent="0.2">
      <c r="A31" t="s">
        <v>1</v>
      </c>
      <c r="B31">
        <v>4.8000000000000001E-2</v>
      </c>
      <c r="C31">
        <v>5.2999999999999999E-2</v>
      </c>
      <c r="D31">
        <v>4.7E-2</v>
      </c>
      <c r="E31">
        <v>4.5999999999999999E-2</v>
      </c>
      <c r="F31">
        <v>4.9000000000000002E-2</v>
      </c>
      <c r="G31">
        <v>4.7E-2</v>
      </c>
      <c r="H31">
        <v>4.7E-2</v>
      </c>
      <c r="I31">
        <v>4.7E-2</v>
      </c>
    </row>
    <row r="32" spans="1:9" x14ac:dyDescent="0.2">
      <c r="A32" t="s">
        <v>2</v>
      </c>
      <c r="B32">
        <v>0.05</v>
      </c>
      <c r="C32">
        <v>4.4999999999999998E-2</v>
      </c>
      <c r="D32">
        <v>4.7E-2</v>
      </c>
      <c r="E32">
        <v>4.2999999999999997E-2</v>
      </c>
      <c r="F32">
        <v>4.2000000000000003E-2</v>
      </c>
      <c r="G32">
        <v>4.5999999999999999E-2</v>
      </c>
      <c r="H32">
        <v>4.2000000000000003E-2</v>
      </c>
      <c r="I32">
        <v>4.2999999999999997E-2</v>
      </c>
    </row>
    <row r="33" spans="1:36" x14ac:dyDescent="0.2">
      <c r="A33" t="s">
        <v>3</v>
      </c>
      <c r="B33">
        <v>4.3999999999999997E-2</v>
      </c>
      <c r="C33">
        <v>4.3999999999999997E-2</v>
      </c>
      <c r="D33">
        <v>4.8000000000000001E-2</v>
      </c>
      <c r="E33">
        <v>4.5999999999999999E-2</v>
      </c>
      <c r="F33">
        <v>4.7E-2</v>
      </c>
      <c r="G33">
        <v>4.5999999999999999E-2</v>
      </c>
      <c r="H33">
        <v>4.4999999999999998E-2</v>
      </c>
      <c r="I33">
        <v>4.5999999999999999E-2</v>
      </c>
    </row>
    <row r="34" spans="1:36" x14ac:dyDescent="0.2">
      <c r="A34" t="s">
        <v>4</v>
      </c>
      <c r="B34">
        <v>4.2000000000000003E-2</v>
      </c>
      <c r="C34">
        <v>6.0999999999999999E-2</v>
      </c>
      <c r="D34">
        <v>4.3999999999999997E-2</v>
      </c>
      <c r="E34">
        <v>4.3999999999999997E-2</v>
      </c>
      <c r="F34">
        <v>4.2999999999999997E-2</v>
      </c>
      <c r="G34">
        <v>4.4999999999999998E-2</v>
      </c>
      <c r="H34">
        <v>4.2000000000000003E-2</v>
      </c>
      <c r="I34">
        <v>4.2999999999999997E-2</v>
      </c>
    </row>
    <row r="35" spans="1:36" x14ac:dyDescent="0.2">
      <c r="A35" t="s">
        <v>5</v>
      </c>
      <c r="B35">
        <v>4.2000000000000003E-2</v>
      </c>
      <c r="C35">
        <v>4.2000000000000003E-2</v>
      </c>
      <c r="D35">
        <v>4.3999999999999997E-2</v>
      </c>
      <c r="E35">
        <v>4.2999999999999997E-2</v>
      </c>
      <c r="F35">
        <v>4.2000000000000003E-2</v>
      </c>
      <c r="G35">
        <v>4.3999999999999997E-2</v>
      </c>
      <c r="H35">
        <v>4.2000000000000003E-2</v>
      </c>
      <c r="I35">
        <v>4.3999999999999997E-2</v>
      </c>
    </row>
    <row r="36" spans="1:36" x14ac:dyDescent="0.2">
      <c r="A36" t="s">
        <v>6</v>
      </c>
      <c r="B36">
        <v>4.1000000000000002E-2</v>
      </c>
      <c r="C36">
        <v>4.7E-2</v>
      </c>
      <c r="D36">
        <v>4.2999999999999997E-2</v>
      </c>
      <c r="E36">
        <v>4.2999999999999997E-2</v>
      </c>
      <c r="F36">
        <v>4.2000000000000003E-2</v>
      </c>
      <c r="G36">
        <v>4.2999999999999997E-2</v>
      </c>
      <c r="H36">
        <v>4.2000000000000003E-2</v>
      </c>
      <c r="I36">
        <v>4.3999999999999997E-2</v>
      </c>
    </row>
    <row r="37" spans="1:36" x14ac:dyDescent="0.2">
      <c r="A37" t="s">
        <v>7</v>
      </c>
      <c r="B37">
        <v>4.1000000000000002E-2</v>
      </c>
      <c r="C37">
        <v>4.2000000000000003E-2</v>
      </c>
      <c r="D37">
        <v>4.5999999999999999E-2</v>
      </c>
      <c r="E37">
        <v>4.3999999999999997E-2</v>
      </c>
      <c r="F37">
        <v>4.5999999999999999E-2</v>
      </c>
      <c r="G37">
        <v>4.4999999999999998E-2</v>
      </c>
      <c r="H37">
        <v>4.3999999999999997E-2</v>
      </c>
      <c r="I37">
        <v>4.8000000000000001E-2</v>
      </c>
    </row>
    <row r="38" spans="1:36" x14ac:dyDescent="0.2">
      <c r="A38" t="s">
        <v>8</v>
      </c>
      <c r="B38">
        <v>4.2999999999999997E-2</v>
      </c>
      <c r="C38">
        <v>4.2000000000000003E-2</v>
      </c>
      <c r="D38">
        <v>4.2999999999999997E-2</v>
      </c>
      <c r="E38">
        <v>4.3999999999999997E-2</v>
      </c>
      <c r="F38">
        <v>4.8000000000000001E-2</v>
      </c>
      <c r="G38">
        <v>0.05</v>
      </c>
      <c r="H38">
        <v>4.4999999999999998E-2</v>
      </c>
      <c r="I38">
        <v>4.3999999999999997E-2</v>
      </c>
    </row>
    <row r="39" spans="1:36" ht="13.5" thickBot="1" x14ac:dyDescent="0.25">
      <c r="G39" s="5" t="s">
        <v>141</v>
      </c>
      <c r="I39" s="5" t="s">
        <v>142</v>
      </c>
      <c r="J39" t="s">
        <v>142</v>
      </c>
      <c r="K39" s="5" t="s">
        <v>160</v>
      </c>
      <c r="L39" s="5" t="s">
        <v>161</v>
      </c>
      <c r="M39" t="s">
        <v>151</v>
      </c>
    </row>
    <row r="40" spans="1:36" ht="26.25" thickBot="1" x14ac:dyDescent="0.25">
      <c r="A40" s="5" t="s">
        <v>139</v>
      </c>
      <c r="B40" s="1" t="s">
        <v>127</v>
      </c>
      <c r="C40" s="1" t="s">
        <v>10</v>
      </c>
      <c r="D40" s="1" t="s">
        <v>11</v>
      </c>
      <c r="E40" s="1" t="s">
        <v>12</v>
      </c>
      <c r="F40" s="1">
        <v>0.44600000000000001</v>
      </c>
      <c r="G40" s="1">
        <v>46.683</v>
      </c>
      <c r="H40" s="2" t="s">
        <v>13</v>
      </c>
      <c r="I40">
        <f>G40*25</f>
        <v>1167.075</v>
      </c>
      <c r="J40">
        <v>1167.075</v>
      </c>
      <c r="K40" s="6">
        <v>0.222</v>
      </c>
      <c r="L40">
        <f>K40/$K$40</f>
        <v>1</v>
      </c>
      <c r="M40">
        <f>I40/L40</f>
        <v>1167.075</v>
      </c>
      <c r="W40" s="10" t="s">
        <v>143</v>
      </c>
      <c r="X40" s="10" t="s">
        <v>144</v>
      </c>
      <c r="Y40" s="10" t="s">
        <v>147</v>
      </c>
      <c r="Z40" s="10" t="s">
        <v>148</v>
      </c>
      <c r="AA40" s="10" t="s">
        <v>143</v>
      </c>
      <c r="AB40" s="10" t="s">
        <v>144</v>
      </c>
      <c r="AC40" s="10" t="s">
        <v>147</v>
      </c>
      <c r="AD40" s="10" t="s">
        <v>148</v>
      </c>
    </row>
    <row r="41" spans="1:36" ht="26.25" thickBot="1" x14ac:dyDescent="0.25">
      <c r="A41" s="5" t="s">
        <v>139</v>
      </c>
      <c r="B41" s="1" t="s">
        <v>128</v>
      </c>
      <c r="C41" s="1" t="s">
        <v>14</v>
      </c>
      <c r="D41" s="1" t="s">
        <v>15</v>
      </c>
      <c r="E41" s="1" t="s">
        <v>16</v>
      </c>
      <c r="F41" s="1">
        <v>0.39300000000000002</v>
      </c>
      <c r="G41" s="1">
        <v>37.546999999999997</v>
      </c>
      <c r="H41" s="2" t="s">
        <v>17</v>
      </c>
      <c r="I41">
        <f t="shared" ref="I41:I63" si="0">G41*25</f>
        <v>938.67499999999995</v>
      </c>
      <c r="J41">
        <v>938.67499999999995</v>
      </c>
      <c r="K41" s="6">
        <v>0.19600000000000001</v>
      </c>
      <c r="L41">
        <f t="shared" ref="L41:L63" si="1">K41/$K$40</f>
        <v>0.88288288288288286</v>
      </c>
      <c r="M41">
        <f t="shared" ref="M41:M63" si="2">I41/L41</f>
        <v>1063.193112244898</v>
      </c>
      <c r="W41" s="10">
        <v>0</v>
      </c>
      <c r="X41" s="10">
        <v>0</v>
      </c>
      <c r="Y41" s="10">
        <v>0</v>
      </c>
      <c r="Z41" s="10">
        <v>0</v>
      </c>
      <c r="AA41" s="10" t="s">
        <v>152</v>
      </c>
      <c r="AB41" s="10" t="s">
        <v>152</v>
      </c>
      <c r="AC41" s="10" t="s">
        <v>152</v>
      </c>
      <c r="AD41" s="10" t="s">
        <v>152</v>
      </c>
    </row>
    <row r="42" spans="1:36" ht="26.25" thickBot="1" x14ac:dyDescent="0.25">
      <c r="A42" s="5" t="s">
        <v>139</v>
      </c>
      <c r="B42" s="1" t="s">
        <v>129</v>
      </c>
      <c r="C42" s="1" t="s">
        <v>18</v>
      </c>
      <c r="D42" s="1" t="s">
        <v>19</v>
      </c>
      <c r="E42" s="1" t="s">
        <v>20</v>
      </c>
      <c r="F42" s="1">
        <v>1.7050000000000001</v>
      </c>
      <c r="G42" s="1">
        <v>310.32600000000002</v>
      </c>
      <c r="H42" s="2" t="s">
        <v>21</v>
      </c>
      <c r="I42">
        <f t="shared" si="0"/>
        <v>7758.1500000000005</v>
      </c>
      <c r="J42">
        <v>7758.1500000000005</v>
      </c>
      <c r="K42" s="7">
        <v>0.28399999999999997</v>
      </c>
      <c r="L42">
        <f t="shared" si="1"/>
        <v>1.2792792792792791</v>
      </c>
      <c r="M42">
        <f t="shared" si="2"/>
        <v>6064.4693661971842</v>
      </c>
      <c r="W42">
        <f>VALUE(M40)</f>
        <v>1167.075</v>
      </c>
      <c r="X42">
        <f>VALUE(M42)</f>
        <v>6064.4693661971842</v>
      </c>
      <c r="Y42">
        <f>VALUE(M52)</f>
        <v>1438.5249999999999</v>
      </c>
      <c r="Z42">
        <f>VALUE(M54)</f>
        <v>5121.5947183098588</v>
      </c>
      <c r="AA42">
        <f>VALUE(M41)</f>
        <v>1063.193112244898</v>
      </c>
      <c r="AB42">
        <f>VALUE(M43)</f>
        <v>4608.6922500000001</v>
      </c>
      <c r="AC42">
        <f>VALUE(M53)</f>
        <v>478.40433673469391</v>
      </c>
      <c r="AD42">
        <f>VALUE(M55)</f>
        <v>1176.7664999999997</v>
      </c>
    </row>
    <row r="43" spans="1:36" ht="26.25" thickBot="1" x14ac:dyDescent="0.25">
      <c r="A43" s="5" t="s">
        <v>139</v>
      </c>
      <c r="B43" s="1" t="s">
        <v>130</v>
      </c>
      <c r="C43" s="1" t="s">
        <v>22</v>
      </c>
      <c r="D43" s="1" t="s">
        <v>23</v>
      </c>
      <c r="E43" s="1" t="s">
        <v>24</v>
      </c>
      <c r="F43" s="1">
        <v>1.087</v>
      </c>
      <c r="G43" s="1">
        <v>166.07900000000001</v>
      </c>
      <c r="H43" s="2" t="s">
        <v>25</v>
      </c>
      <c r="I43">
        <f t="shared" si="0"/>
        <v>4151.9750000000004</v>
      </c>
      <c r="J43">
        <v>4151.9750000000004</v>
      </c>
      <c r="K43" s="6">
        <v>0.2</v>
      </c>
      <c r="L43">
        <f t="shared" si="1"/>
        <v>0.90090090090090091</v>
      </c>
      <c r="M43">
        <f t="shared" si="2"/>
        <v>4608.6922500000001</v>
      </c>
      <c r="W43">
        <f>VALUE(M44)</f>
        <v>952.5629213483146</v>
      </c>
      <c r="X43">
        <f>VALUE(M46)</f>
        <v>4052.4644262295083</v>
      </c>
      <c r="Y43">
        <f>VALUE(M56)</f>
        <v>1302.7117977528089</v>
      </c>
      <c r="Z43">
        <f>VALUE(M58)</f>
        <v>5436.2704918032787</v>
      </c>
      <c r="AA43">
        <f>VALUE(M45)</f>
        <v>1176.7664999999997</v>
      </c>
      <c r="AB43">
        <f>VALUE(M47)</f>
        <v>2739.9623831775702</v>
      </c>
      <c r="AC43">
        <f>VALUE(M57)</f>
        <v>603.59024999999997</v>
      </c>
      <c r="AD43">
        <f>VALUE(M59)</f>
        <v>672.0168224299066</v>
      </c>
      <c r="AJ43" s="10" t="s">
        <v>157</v>
      </c>
    </row>
    <row r="44" spans="1:36" ht="26.25" thickBot="1" x14ac:dyDescent="0.25">
      <c r="A44" s="5" t="s">
        <v>139</v>
      </c>
      <c r="B44" s="1" t="s">
        <v>131</v>
      </c>
      <c r="C44" s="1" t="s">
        <v>26</v>
      </c>
      <c r="D44" s="1" t="s">
        <v>27</v>
      </c>
      <c r="E44" s="1" t="s">
        <v>28</v>
      </c>
      <c r="F44" s="1">
        <v>0.441</v>
      </c>
      <c r="G44" s="1">
        <v>45.826000000000001</v>
      </c>
      <c r="H44" s="2" t="s">
        <v>29</v>
      </c>
      <c r="I44">
        <f t="shared" si="0"/>
        <v>1145.6500000000001</v>
      </c>
      <c r="J44">
        <v>1145.6500000000001</v>
      </c>
      <c r="K44" s="6">
        <v>0.26700000000000002</v>
      </c>
      <c r="L44">
        <f t="shared" si="1"/>
        <v>1.2027027027027029</v>
      </c>
      <c r="M44">
        <f t="shared" si="2"/>
        <v>952.5629213483146</v>
      </c>
      <c r="W44">
        <f>VALUE(M48)</f>
        <v>1426.7036764705883</v>
      </c>
      <c r="X44">
        <f>VALUE(M50)</f>
        <v>6181.7193609022552</v>
      </c>
      <c r="Y44">
        <f>VALUE(M60)</f>
        <v>1335.4007352941178</v>
      </c>
      <c r="Z44">
        <f>VALUE(M62)</f>
        <v>4957.5270676691734</v>
      </c>
      <c r="AA44">
        <f>VALUE(M49)</f>
        <v>1393.0500000000002</v>
      </c>
      <c r="AB44">
        <f>VALUE(M51)</f>
        <v>4872.7067164179098</v>
      </c>
      <c r="AC44">
        <f>VALUE(M61)</f>
        <v>802.26331168831166</v>
      </c>
      <c r="AD44">
        <f>VALUE(M63)</f>
        <v>966.27985074626849</v>
      </c>
      <c r="AG44" s="5" t="s">
        <v>154</v>
      </c>
      <c r="AJ44" s="8">
        <f>TTEST(W42:W44,X42:X44,2,2)</f>
        <v>3.8035982020128991E-3</v>
      </c>
    </row>
    <row r="45" spans="1:36" ht="26.25" thickBot="1" x14ac:dyDescent="0.25">
      <c r="A45" s="5" t="s">
        <v>139</v>
      </c>
      <c r="B45" s="1" t="s">
        <v>132</v>
      </c>
      <c r="C45" s="1" t="s">
        <v>30</v>
      </c>
      <c r="D45" s="1" t="s">
        <v>31</v>
      </c>
      <c r="E45" s="1" t="s">
        <v>32</v>
      </c>
      <c r="F45" s="1">
        <v>0.42099999999999999</v>
      </c>
      <c r="G45" s="1">
        <v>42.405999999999999</v>
      </c>
      <c r="H45" s="2" t="s">
        <v>33</v>
      </c>
      <c r="I45">
        <f t="shared" si="0"/>
        <v>1060.1499999999999</v>
      </c>
      <c r="J45">
        <v>1060.1499999999999</v>
      </c>
      <c r="K45" s="6">
        <v>0.2</v>
      </c>
      <c r="L45">
        <f t="shared" si="1"/>
        <v>0.90090090090090091</v>
      </c>
      <c r="M45">
        <f t="shared" si="2"/>
        <v>1176.7664999999997</v>
      </c>
      <c r="P45" s="5" t="s">
        <v>143</v>
      </c>
      <c r="Q45" s="5" t="s">
        <v>144</v>
      </c>
      <c r="R45" t="s">
        <v>147</v>
      </c>
      <c r="S45" t="s">
        <v>148</v>
      </c>
      <c r="Z45" s="8"/>
      <c r="AA45" s="8"/>
      <c r="AB45" s="9" t="s">
        <v>143</v>
      </c>
      <c r="AC45" s="9" t="s">
        <v>144</v>
      </c>
      <c r="AD45" s="8" t="s">
        <v>147</v>
      </c>
      <c r="AE45" s="8" t="s">
        <v>148</v>
      </c>
      <c r="AG45" s="11" t="s">
        <v>155</v>
      </c>
      <c r="AJ45" s="8">
        <f>TTEST(Y42:Y44,Z42:Z44,2,2)</f>
        <v>1.2879072340952999E-5</v>
      </c>
    </row>
    <row r="46" spans="1:36" ht="26.25" thickBot="1" x14ac:dyDescent="0.25">
      <c r="A46" s="5" t="s">
        <v>139</v>
      </c>
      <c r="B46" s="1" t="s">
        <v>133</v>
      </c>
      <c r="C46" s="1" t="s">
        <v>34</v>
      </c>
      <c r="D46" s="1" t="s">
        <v>35</v>
      </c>
      <c r="E46" s="1" t="s">
        <v>36</v>
      </c>
      <c r="F46" s="1">
        <v>1.3480000000000001</v>
      </c>
      <c r="G46" s="1">
        <v>222.703</v>
      </c>
      <c r="H46" s="2" t="s">
        <v>37</v>
      </c>
      <c r="I46">
        <f t="shared" si="0"/>
        <v>5567.5749999999998</v>
      </c>
      <c r="J46">
        <v>5567.5749999999998</v>
      </c>
      <c r="K46" s="6">
        <v>0.30499999999999999</v>
      </c>
      <c r="L46">
        <f t="shared" si="1"/>
        <v>1.3738738738738738</v>
      </c>
      <c r="M46">
        <f t="shared" si="2"/>
        <v>4052.4644262295083</v>
      </c>
      <c r="N46" t="s">
        <v>149</v>
      </c>
      <c r="O46">
        <v>0</v>
      </c>
      <c r="P46">
        <f>AVERAGE(J40,J44,J48)</f>
        <v>1207.9166666666667</v>
      </c>
      <c r="Q46">
        <f>AVERAGE(J42,J46,J50)</f>
        <v>6910.8833333333341</v>
      </c>
      <c r="R46">
        <f>AVERAGE(J52,J56,J60)</f>
        <v>1410.8083333333334</v>
      </c>
      <c r="S46">
        <f>AVERAGE(J54,J58,J62)</f>
        <v>6653.5999999999995</v>
      </c>
      <c r="Z46" s="8" t="s">
        <v>149</v>
      </c>
      <c r="AA46" s="8">
        <v>0</v>
      </c>
      <c r="AB46" s="8">
        <f>AVERAGE(M40,M44,M48)</f>
        <v>1182.1138659396345</v>
      </c>
      <c r="AC46" s="8">
        <f>AVERAGE(M42,M46,M50)</f>
        <v>5432.884384442983</v>
      </c>
      <c r="AD46" s="8">
        <f>AVERAGE(M52,M56,M60)</f>
        <v>1358.8791776823089</v>
      </c>
      <c r="AE46" s="8">
        <f>AVERAGE(M54,M58,M62)</f>
        <v>5171.797425927437</v>
      </c>
      <c r="AG46" s="5" t="s">
        <v>153</v>
      </c>
      <c r="AJ46" s="8">
        <f>TTEST(AA42:AA44,AB42:AB44,2,2)</f>
        <v>1.3464461206209559E-2</v>
      </c>
    </row>
    <row r="47" spans="1:36" ht="26.25" thickBot="1" x14ac:dyDescent="0.25">
      <c r="A47" s="5" t="s">
        <v>139</v>
      </c>
      <c r="B47" s="1" t="s">
        <v>134</v>
      </c>
      <c r="C47" s="1" t="s">
        <v>38</v>
      </c>
      <c r="D47" s="1" t="s">
        <v>39</v>
      </c>
      <c r="E47" s="1" t="s">
        <v>40</v>
      </c>
      <c r="F47" s="1">
        <v>0.77800000000000002</v>
      </c>
      <c r="G47" s="1">
        <v>105.649</v>
      </c>
      <c r="H47" s="2" t="s">
        <v>41</v>
      </c>
      <c r="I47">
        <f t="shared" si="0"/>
        <v>2641.2249999999999</v>
      </c>
      <c r="J47">
        <v>2641.2249999999999</v>
      </c>
      <c r="K47" s="6">
        <v>0.214</v>
      </c>
      <c r="L47">
        <f t="shared" si="1"/>
        <v>0.96396396396396389</v>
      </c>
      <c r="M47">
        <f t="shared" si="2"/>
        <v>2739.9623831775702</v>
      </c>
      <c r="N47" t="s">
        <v>149</v>
      </c>
      <c r="O47" s="5" t="s">
        <v>145</v>
      </c>
      <c r="P47">
        <f>AVERAGE(J41,J45,J49)</f>
        <v>988.39166666666677</v>
      </c>
      <c r="Q47">
        <f>AVERAGE(J43,J47,J51)</f>
        <v>3734.9916666666668</v>
      </c>
      <c r="R47">
        <f>AVERAGE(J53,J57,J61)</f>
        <v>507.55833333333334</v>
      </c>
      <c r="S47">
        <f>AVERAGE(J55,J59,J63)</f>
        <v>860.94166666666661</v>
      </c>
      <c r="Z47" s="8" t="s">
        <v>149</v>
      </c>
      <c r="AA47" s="9" t="s">
        <v>145</v>
      </c>
      <c r="AB47" s="8">
        <f>AVERAGE(M41,M45,M49)</f>
        <v>1211.0032040816325</v>
      </c>
      <c r="AC47" s="8">
        <f>AVERAGE(M43,M47,M51)</f>
        <v>4073.7871165318265</v>
      </c>
      <c r="AD47" s="8">
        <f>AVERAGE(M53,M57,M61)</f>
        <v>628.0859661410019</v>
      </c>
      <c r="AE47" s="8">
        <f>AVERAGE(M55,M59,M63)</f>
        <v>938.35439105872501</v>
      </c>
      <c r="AG47" s="5" t="s">
        <v>156</v>
      </c>
      <c r="AJ47">
        <f>TTEST(AC42:AC44,AD42:AD44,2,2)</f>
        <v>0.14934206997475885</v>
      </c>
    </row>
    <row r="48" spans="1:36" ht="26.25" thickBot="1" x14ac:dyDescent="0.25">
      <c r="A48" s="5" t="s">
        <v>139</v>
      </c>
      <c r="B48" s="1" t="s">
        <v>136</v>
      </c>
      <c r="C48" s="1" t="s">
        <v>42</v>
      </c>
      <c r="D48" s="1" t="s">
        <v>43</v>
      </c>
      <c r="E48" s="1" t="s">
        <v>44</v>
      </c>
      <c r="F48" s="1">
        <v>0.48</v>
      </c>
      <c r="G48" s="1">
        <v>52.441000000000003</v>
      </c>
      <c r="H48" s="2" t="s">
        <v>45</v>
      </c>
      <c r="I48">
        <f t="shared" si="0"/>
        <v>1311.0250000000001</v>
      </c>
      <c r="J48">
        <v>1311.0250000000001</v>
      </c>
      <c r="K48" s="6">
        <v>0.20399999999999999</v>
      </c>
      <c r="L48">
        <f t="shared" si="1"/>
        <v>0.91891891891891886</v>
      </c>
      <c r="M48">
        <f t="shared" si="2"/>
        <v>1426.7036764705883</v>
      </c>
      <c r="P48" s="5" t="s">
        <v>143</v>
      </c>
      <c r="Q48" s="5" t="s">
        <v>144</v>
      </c>
      <c r="R48" t="s">
        <v>147</v>
      </c>
      <c r="S48" t="s">
        <v>148</v>
      </c>
      <c r="Z48" s="8"/>
      <c r="AA48" s="8"/>
      <c r="AB48" s="9" t="s">
        <v>143</v>
      </c>
      <c r="AC48" s="9" t="s">
        <v>144</v>
      </c>
      <c r="AD48" s="8" t="s">
        <v>147</v>
      </c>
      <c r="AE48" s="8" t="s">
        <v>148</v>
      </c>
      <c r="AG48" s="12" t="s">
        <v>158</v>
      </c>
      <c r="AJ48">
        <f>TTEST(X42:X44,AB42:AB44,2,2)</f>
        <v>0.23114484454179859</v>
      </c>
    </row>
    <row r="49" spans="1:36" ht="26.25" thickBot="1" x14ac:dyDescent="0.25">
      <c r="A49" s="5" t="s">
        <v>139</v>
      </c>
      <c r="B49" s="1" t="s">
        <v>135</v>
      </c>
      <c r="C49" s="1" t="s">
        <v>46</v>
      </c>
      <c r="D49" s="1" t="s">
        <v>47</v>
      </c>
      <c r="E49" s="1" t="s">
        <v>48</v>
      </c>
      <c r="F49" s="1">
        <v>0.39900000000000002</v>
      </c>
      <c r="G49" s="1">
        <v>38.654000000000003</v>
      </c>
      <c r="H49" s="2" t="s">
        <v>49</v>
      </c>
      <c r="I49">
        <f t="shared" si="0"/>
        <v>966.35000000000014</v>
      </c>
      <c r="J49">
        <v>966.35000000000014</v>
      </c>
      <c r="K49" s="6">
        <v>0.154</v>
      </c>
      <c r="L49">
        <f t="shared" si="1"/>
        <v>0.69369369369369371</v>
      </c>
      <c r="M49">
        <f t="shared" si="2"/>
        <v>1393.0500000000002</v>
      </c>
      <c r="N49" t="s">
        <v>150</v>
      </c>
      <c r="O49">
        <v>0</v>
      </c>
      <c r="P49">
        <f>STDEV(J40,J44,J48)</f>
        <v>89.934720538473542</v>
      </c>
      <c r="Q49">
        <f>STDEV(J42,J46,J50)</f>
        <v>1176.519319415677</v>
      </c>
      <c r="R49">
        <f>STDEV(J52,J56,J60)</f>
        <v>171.51294654728937</v>
      </c>
      <c r="S49">
        <f>STDEV(J54,J58,J62)</f>
        <v>769.37783143264517</v>
      </c>
      <c r="Z49" s="8" t="s">
        <v>150</v>
      </c>
      <c r="AA49" s="8">
        <v>0</v>
      </c>
      <c r="AB49" s="8">
        <f>STDEV(M40,M44,M48)</f>
        <v>237.42786174655799</v>
      </c>
      <c r="AC49" s="8">
        <f>STDEV(M42,M46,M50)</f>
        <v>1196.9153420731759</v>
      </c>
      <c r="AD49" s="8">
        <f>STDEV(M52,M56,M60)</f>
        <v>70.885361104326776</v>
      </c>
      <c r="AE49" s="8">
        <f>STDEV(M54,M58,M62)</f>
        <v>243.28799893750201</v>
      </c>
      <c r="AG49" s="5" t="s">
        <v>159</v>
      </c>
      <c r="AJ49" s="8">
        <f>TTEST(Z42:Z44,AD42:AD44,2,2)</f>
        <v>3.1161327103447724E-5</v>
      </c>
    </row>
    <row r="50" spans="1:36" ht="26.25" thickBot="1" x14ac:dyDescent="0.25">
      <c r="A50" s="5" t="s">
        <v>139</v>
      </c>
      <c r="B50" s="1" t="s">
        <v>137</v>
      </c>
      <c r="C50" s="1" t="s">
        <v>50</v>
      </c>
      <c r="D50" s="1" t="s">
        <v>51</v>
      </c>
      <c r="E50" s="1" t="s">
        <v>52</v>
      </c>
      <c r="F50" s="1">
        <v>1.651</v>
      </c>
      <c r="G50" s="1">
        <v>296.27699999999999</v>
      </c>
      <c r="H50" s="2" t="s">
        <v>53</v>
      </c>
      <c r="I50">
        <f t="shared" si="0"/>
        <v>7406.9249999999993</v>
      </c>
      <c r="J50">
        <v>7406.9249999999993</v>
      </c>
      <c r="K50" s="6">
        <v>0.26600000000000001</v>
      </c>
      <c r="L50">
        <f t="shared" si="1"/>
        <v>1.1981981981981982</v>
      </c>
      <c r="M50">
        <f t="shared" si="2"/>
        <v>6181.7193609022552</v>
      </c>
      <c r="N50" t="s">
        <v>150</v>
      </c>
      <c r="O50" s="5" t="s">
        <v>145</v>
      </c>
      <c r="P50">
        <f>STDEV(J41,J45,J49)</f>
        <v>63.666476330430932</v>
      </c>
      <c r="Q50">
        <f>STDEV(J43,J47,J51)</f>
        <v>956.09526242594018</v>
      </c>
      <c r="R50">
        <f>STDEV(J53,J57,J61)</f>
        <v>74.045869792536934</v>
      </c>
      <c r="S50">
        <f>STDEV(J55,J59,J63)</f>
        <v>206.52780432264683</v>
      </c>
      <c r="Z50" s="8" t="s">
        <v>150</v>
      </c>
      <c r="AA50" s="9" t="s">
        <v>145</v>
      </c>
      <c r="AB50" s="8">
        <f>STDEV(M41,M45,M49)</f>
        <v>167.57238892386465</v>
      </c>
      <c r="AC50" s="8">
        <f>STDEV(M43,M47,M51)</f>
        <v>1162.6444960090553</v>
      </c>
      <c r="AD50" s="8">
        <f>STDEV(M53,M57,M61)</f>
        <v>163.31316234905063</v>
      </c>
      <c r="AE50" s="8">
        <f>STDEV(M55,M59,M63)</f>
        <v>253.53093051114814</v>
      </c>
    </row>
    <row r="51" spans="1:36" ht="26.25" thickBot="1" x14ac:dyDescent="0.25">
      <c r="A51" s="5" t="s">
        <v>139</v>
      </c>
      <c r="B51" s="1" t="s">
        <v>138</v>
      </c>
      <c r="C51" s="1" t="s">
        <v>54</v>
      </c>
      <c r="D51" s="1" t="s">
        <v>55</v>
      </c>
      <c r="E51" s="1" t="s">
        <v>56</v>
      </c>
      <c r="F51" s="1">
        <v>1.137</v>
      </c>
      <c r="G51" s="1">
        <v>176.471</v>
      </c>
      <c r="H51" s="2" t="s">
        <v>57</v>
      </c>
      <c r="I51">
        <f t="shared" si="0"/>
        <v>4411.7749999999996</v>
      </c>
      <c r="J51">
        <v>4411.7749999999996</v>
      </c>
      <c r="K51" s="6">
        <v>0.20100000000000001</v>
      </c>
      <c r="L51">
        <f t="shared" si="1"/>
        <v>0.90540540540540548</v>
      </c>
      <c r="M51">
        <f t="shared" si="2"/>
        <v>4872.7067164179098</v>
      </c>
    </row>
    <row r="52" spans="1:36" ht="26.25" thickBot="1" x14ac:dyDescent="0.25">
      <c r="A52" s="5" t="s">
        <v>140</v>
      </c>
      <c r="B52" s="1" t="s">
        <v>127</v>
      </c>
      <c r="C52" s="1" t="s">
        <v>58</v>
      </c>
      <c r="D52" s="1" t="s">
        <v>59</v>
      </c>
      <c r="E52" s="1" t="s">
        <v>60</v>
      </c>
      <c r="F52" s="1">
        <v>0.50900000000000001</v>
      </c>
      <c r="G52" s="1">
        <v>57.540999999999997</v>
      </c>
      <c r="H52" s="2" t="s">
        <v>61</v>
      </c>
      <c r="I52">
        <f t="shared" si="0"/>
        <v>1438.5249999999999</v>
      </c>
      <c r="J52">
        <v>1438.5249999999999</v>
      </c>
      <c r="K52" s="6">
        <v>0.222</v>
      </c>
      <c r="L52">
        <f t="shared" si="1"/>
        <v>1</v>
      </c>
      <c r="M52">
        <f t="shared" si="2"/>
        <v>1438.5249999999999</v>
      </c>
    </row>
    <row r="53" spans="1:36" ht="26.25" thickBot="1" x14ac:dyDescent="0.25">
      <c r="A53" s="5" t="s">
        <v>140</v>
      </c>
      <c r="B53" s="1" t="s">
        <v>128</v>
      </c>
      <c r="C53" s="1" t="s">
        <v>62</v>
      </c>
      <c r="D53" s="1" t="s">
        <v>63</v>
      </c>
      <c r="E53" s="1" t="s">
        <v>64</v>
      </c>
      <c r="F53" s="1">
        <v>0.27100000000000002</v>
      </c>
      <c r="G53" s="1">
        <v>16.895</v>
      </c>
      <c r="H53" s="2" t="s">
        <v>65</v>
      </c>
      <c r="I53">
        <f t="shared" si="0"/>
        <v>422.375</v>
      </c>
      <c r="J53">
        <v>422.375</v>
      </c>
      <c r="K53" s="6">
        <v>0.19600000000000001</v>
      </c>
      <c r="L53">
        <f t="shared" si="1"/>
        <v>0.88288288288288286</v>
      </c>
      <c r="M53">
        <f t="shared" si="2"/>
        <v>478.40433673469391</v>
      </c>
    </row>
    <row r="54" spans="1:36" ht="26.25" thickBot="1" x14ac:dyDescent="0.25">
      <c r="A54" s="5" t="s">
        <v>140</v>
      </c>
      <c r="B54" s="1" t="s">
        <v>129</v>
      </c>
      <c r="C54" s="1" t="s">
        <v>66</v>
      </c>
      <c r="D54" s="1" t="s">
        <v>67</v>
      </c>
      <c r="E54" s="1" t="s">
        <v>68</v>
      </c>
      <c r="F54" s="1">
        <v>1.5149999999999999</v>
      </c>
      <c r="G54" s="1">
        <v>262.07799999999997</v>
      </c>
      <c r="H54" s="2" t="s">
        <v>69</v>
      </c>
      <c r="I54">
        <f t="shared" si="0"/>
        <v>6551.9499999999989</v>
      </c>
      <c r="J54">
        <v>6551.9499999999989</v>
      </c>
      <c r="K54" s="7">
        <v>0.28399999999999997</v>
      </c>
      <c r="L54">
        <f t="shared" si="1"/>
        <v>1.2792792792792791</v>
      </c>
      <c r="M54">
        <f t="shared" si="2"/>
        <v>5121.5947183098588</v>
      </c>
    </row>
    <row r="55" spans="1:36" ht="26.25" thickBot="1" x14ac:dyDescent="0.25">
      <c r="A55" s="5" t="s">
        <v>140</v>
      </c>
      <c r="B55" s="1" t="s">
        <v>130</v>
      </c>
      <c r="C55" s="1" t="s">
        <v>70</v>
      </c>
      <c r="D55" s="1" t="s">
        <v>71</v>
      </c>
      <c r="E55" s="1" t="s">
        <v>32</v>
      </c>
      <c r="F55" s="1">
        <v>0.42099999999999999</v>
      </c>
      <c r="G55" s="1">
        <v>42.405999999999999</v>
      </c>
      <c r="H55" s="2" t="s">
        <v>33</v>
      </c>
      <c r="I55">
        <f t="shared" si="0"/>
        <v>1060.1499999999999</v>
      </c>
      <c r="J55">
        <v>1060.1499999999999</v>
      </c>
      <c r="K55" s="6">
        <v>0.2</v>
      </c>
      <c r="L55">
        <f t="shared" si="1"/>
        <v>0.90090090090090091</v>
      </c>
      <c r="M55">
        <f t="shared" si="2"/>
        <v>1176.7664999999997</v>
      </c>
      <c r="N55" t="s">
        <v>146</v>
      </c>
    </row>
    <row r="56" spans="1:36" ht="26.25" thickBot="1" x14ac:dyDescent="0.25">
      <c r="A56" s="5" t="s">
        <v>140</v>
      </c>
      <c r="B56" s="1" t="s">
        <v>131</v>
      </c>
      <c r="C56" s="1" t="s">
        <v>72</v>
      </c>
      <c r="D56" s="1" t="s">
        <v>73</v>
      </c>
      <c r="E56" s="1" t="s">
        <v>74</v>
      </c>
      <c r="F56" s="1">
        <v>0.53900000000000003</v>
      </c>
      <c r="G56" s="1">
        <v>62.670999999999999</v>
      </c>
      <c r="H56" s="2" t="s">
        <v>75</v>
      </c>
      <c r="I56">
        <f t="shared" si="0"/>
        <v>1566.7750000000001</v>
      </c>
      <c r="J56">
        <v>1566.7750000000001</v>
      </c>
      <c r="K56" s="6">
        <v>0.26700000000000002</v>
      </c>
      <c r="L56">
        <f t="shared" si="1"/>
        <v>1.2027027027027029</v>
      </c>
      <c r="M56">
        <f t="shared" si="2"/>
        <v>1302.7117977528089</v>
      </c>
    </row>
    <row r="57" spans="1:36" ht="26.25" thickBot="1" x14ac:dyDescent="0.25">
      <c r="A57" s="5" t="s">
        <v>140</v>
      </c>
      <c r="B57" s="1" t="s">
        <v>132</v>
      </c>
      <c r="C57" s="1" t="s">
        <v>76</v>
      </c>
      <c r="D57" s="1" t="s">
        <v>77</v>
      </c>
      <c r="E57" s="1" t="s">
        <v>78</v>
      </c>
      <c r="F57" s="1">
        <v>0.3</v>
      </c>
      <c r="G57" s="1">
        <v>21.751000000000001</v>
      </c>
      <c r="H57" s="2" t="s">
        <v>79</v>
      </c>
      <c r="I57">
        <f t="shared" si="0"/>
        <v>543.77499999999998</v>
      </c>
      <c r="J57">
        <v>543.77499999999998</v>
      </c>
      <c r="K57" s="6">
        <v>0.2</v>
      </c>
      <c r="L57">
        <f t="shared" si="1"/>
        <v>0.90090090090090091</v>
      </c>
      <c r="M57">
        <f t="shared" si="2"/>
        <v>603.59024999999997</v>
      </c>
    </row>
    <row r="58" spans="1:36" ht="26.25" thickBot="1" x14ac:dyDescent="0.25">
      <c r="A58" s="5" t="s">
        <v>140</v>
      </c>
      <c r="B58" s="1" t="s">
        <v>133</v>
      </c>
      <c r="C58" s="1" t="s">
        <v>80</v>
      </c>
      <c r="D58" s="1" t="s">
        <v>81</v>
      </c>
      <c r="E58" s="1" t="s">
        <v>82</v>
      </c>
      <c r="F58" s="1">
        <v>1.661</v>
      </c>
      <c r="G58" s="1">
        <v>298.75</v>
      </c>
      <c r="H58" s="2" t="s">
        <v>83</v>
      </c>
      <c r="I58">
        <f t="shared" si="0"/>
        <v>7468.75</v>
      </c>
      <c r="J58">
        <v>7468.75</v>
      </c>
      <c r="K58" s="6">
        <v>0.30499999999999999</v>
      </c>
      <c r="L58">
        <f t="shared" si="1"/>
        <v>1.3738738738738738</v>
      </c>
      <c r="M58">
        <f t="shared" si="2"/>
        <v>5436.2704918032787</v>
      </c>
    </row>
    <row r="59" spans="1:36" ht="26.25" thickBot="1" x14ac:dyDescent="0.25">
      <c r="A59" s="5" t="s">
        <v>140</v>
      </c>
      <c r="B59" s="1" t="s">
        <v>134</v>
      </c>
      <c r="C59" s="1" t="s">
        <v>84</v>
      </c>
      <c r="D59" s="1" t="s">
        <v>85</v>
      </c>
      <c r="E59" s="1" t="s">
        <v>86</v>
      </c>
      <c r="F59" s="1">
        <v>0.32400000000000001</v>
      </c>
      <c r="G59" s="1">
        <v>25.911999999999999</v>
      </c>
      <c r="H59" s="2" t="s">
        <v>87</v>
      </c>
      <c r="I59">
        <f t="shared" si="0"/>
        <v>647.79999999999995</v>
      </c>
      <c r="J59">
        <v>647.79999999999995</v>
      </c>
      <c r="K59" s="6">
        <v>0.214</v>
      </c>
      <c r="L59">
        <f t="shared" si="1"/>
        <v>0.96396396396396389</v>
      </c>
      <c r="M59">
        <f t="shared" si="2"/>
        <v>672.0168224299066</v>
      </c>
    </row>
    <row r="60" spans="1:36" ht="26.25" thickBot="1" x14ac:dyDescent="0.25">
      <c r="A60" s="5" t="s">
        <v>140</v>
      </c>
      <c r="B60" s="1" t="s">
        <v>136</v>
      </c>
      <c r="C60" s="1" t="s">
        <v>88</v>
      </c>
      <c r="D60" s="1" t="s">
        <v>89</v>
      </c>
      <c r="E60" s="1" t="s">
        <v>90</v>
      </c>
      <c r="F60" s="1">
        <v>0.46</v>
      </c>
      <c r="G60" s="1">
        <v>49.085000000000001</v>
      </c>
      <c r="H60" s="2" t="s">
        <v>91</v>
      </c>
      <c r="I60">
        <f t="shared" si="0"/>
        <v>1227.125</v>
      </c>
      <c r="J60">
        <v>1227.125</v>
      </c>
      <c r="K60" s="6">
        <v>0.20399999999999999</v>
      </c>
      <c r="L60">
        <f t="shared" si="1"/>
        <v>0.91891891891891886</v>
      </c>
      <c r="M60">
        <f t="shared" si="2"/>
        <v>1335.4007352941178</v>
      </c>
    </row>
    <row r="61" spans="1:36" ht="26.25" thickBot="1" x14ac:dyDescent="0.25">
      <c r="A61" s="5" t="s">
        <v>140</v>
      </c>
      <c r="B61" s="1" t="s">
        <v>135</v>
      </c>
      <c r="C61" s="1" t="s">
        <v>92</v>
      </c>
      <c r="D61" s="1" t="s">
        <v>93</v>
      </c>
      <c r="E61" s="1" t="s">
        <v>94</v>
      </c>
      <c r="F61" s="1">
        <v>0.30299999999999999</v>
      </c>
      <c r="G61" s="1">
        <v>22.260999999999999</v>
      </c>
      <c r="H61" s="2" t="s">
        <v>95</v>
      </c>
      <c r="I61">
        <f t="shared" si="0"/>
        <v>556.52499999999998</v>
      </c>
      <c r="J61">
        <v>556.52499999999998</v>
      </c>
      <c r="K61" s="6">
        <v>0.154</v>
      </c>
      <c r="L61">
        <f t="shared" si="1"/>
        <v>0.69369369369369371</v>
      </c>
      <c r="M61">
        <f t="shared" si="2"/>
        <v>802.26331168831166</v>
      </c>
    </row>
    <row r="62" spans="1:36" ht="26.25" thickBot="1" x14ac:dyDescent="0.25">
      <c r="A62" s="5" t="s">
        <v>140</v>
      </c>
      <c r="B62" s="1" t="s">
        <v>137</v>
      </c>
      <c r="C62" s="1" t="s">
        <v>96</v>
      </c>
      <c r="D62" s="1" t="s">
        <v>97</v>
      </c>
      <c r="E62" s="1" t="s">
        <v>98</v>
      </c>
      <c r="F62" s="1">
        <v>1.413</v>
      </c>
      <c r="G62" s="1">
        <v>237.60400000000001</v>
      </c>
      <c r="H62" s="2" t="s">
        <v>99</v>
      </c>
      <c r="I62">
        <f t="shared" si="0"/>
        <v>5940.1</v>
      </c>
      <c r="J62">
        <v>5940.1</v>
      </c>
      <c r="K62" s="6">
        <v>0.26600000000000001</v>
      </c>
      <c r="L62">
        <f t="shared" si="1"/>
        <v>1.1981981981981982</v>
      </c>
      <c r="M62">
        <f t="shared" si="2"/>
        <v>4957.5270676691734</v>
      </c>
    </row>
    <row r="63" spans="1:36" ht="26.25" thickBot="1" x14ac:dyDescent="0.25">
      <c r="A63" s="5" t="s">
        <v>140</v>
      </c>
      <c r="B63" s="1" t="s">
        <v>138</v>
      </c>
      <c r="C63" s="1" t="s">
        <v>100</v>
      </c>
      <c r="D63" s="1" t="s">
        <v>101</v>
      </c>
      <c r="E63" s="1" t="s">
        <v>102</v>
      </c>
      <c r="F63" s="1">
        <v>0.378</v>
      </c>
      <c r="G63" s="1">
        <v>34.994999999999997</v>
      </c>
      <c r="H63" s="2" t="s">
        <v>103</v>
      </c>
      <c r="I63">
        <f t="shared" si="0"/>
        <v>874.87499999999989</v>
      </c>
      <c r="J63">
        <v>874.87499999999989</v>
      </c>
      <c r="K63" s="6">
        <v>0.20100000000000001</v>
      </c>
      <c r="L63">
        <f t="shared" si="1"/>
        <v>0.90540540540540548</v>
      </c>
      <c r="M63">
        <f t="shared" si="2"/>
        <v>966.27985074626849</v>
      </c>
    </row>
    <row r="64" spans="1:36" ht="26.25" thickBot="1" x14ac:dyDescent="0.25">
      <c r="B64" s="1" t="s">
        <v>104</v>
      </c>
      <c r="C64" s="1" t="s">
        <v>105</v>
      </c>
      <c r="D64" s="1" t="s">
        <v>106</v>
      </c>
      <c r="E64" s="1" t="s">
        <v>107</v>
      </c>
      <c r="F64" s="1">
        <v>3.3109999999999999</v>
      </c>
      <c r="G64" s="1">
        <v>1000</v>
      </c>
      <c r="H64" s="2" t="s">
        <v>108</v>
      </c>
    </row>
    <row r="65" spans="2:29" ht="26.25" thickBot="1" x14ac:dyDescent="0.25">
      <c r="B65" s="1" t="s">
        <v>104</v>
      </c>
      <c r="C65" s="1" t="s">
        <v>109</v>
      </c>
      <c r="D65" s="1" t="s">
        <v>110</v>
      </c>
      <c r="E65" s="1" t="s">
        <v>111</v>
      </c>
      <c r="F65" s="1">
        <v>2.319</v>
      </c>
      <c r="G65" s="1">
        <v>500</v>
      </c>
      <c r="H65" s="2" t="s">
        <v>108</v>
      </c>
    </row>
    <row r="66" spans="2:29" ht="26.25" thickBot="1" x14ac:dyDescent="0.25">
      <c r="B66" s="1" t="s">
        <v>104</v>
      </c>
      <c r="C66" s="1" t="s">
        <v>112</v>
      </c>
      <c r="D66" s="1" t="s">
        <v>113</v>
      </c>
      <c r="E66" s="1" t="s">
        <v>114</v>
      </c>
      <c r="F66" s="1">
        <v>1.464</v>
      </c>
      <c r="G66" s="1">
        <v>250</v>
      </c>
      <c r="H66" s="2" t="s">
        <v>108</v>
      </c>
    </row>
    <row r="67" spans="2:29" ht="26.25" thickBot="1" x14ac:dyDescent="0.25">
      <c r="B67" s="1" t="s">
        <v>104</v>
      </c>
      <c r="C67" s="1" t="s">
        <v>115</v>
      </c>
      <c r="D67" s="1" t="s">
        <v>116</v>
      </c>
      <c r="E67" s="1" t="s">
        <v>117</v>
      </c>
      <c r="F67" s="1">
        <v>0.879</v>
      </c>
      <c r="G67" s="1">
        <v>125</v>
      </c>
      <c r="H67" s="2" t="s">
        <v>108</v>
      </c>
    </row>
    <row r="68" spans="2:29" ht="26.25" thickBot="1" x14ac:dyDescent="0.25">
      <c r="B68" s="1" t="s">
        <v>104</v>
      </c>
      <c r="C68" s="1" t="s">
        <v>118</v>
      </c>
      <c r="D68" s="1" t="s">
        <v>119</v>
      </c>
      <c r="E68" s="1" t="s">
        <v>120</v>
      </c>
      <c r="F68" s="1">
        <v>0.54200000000000004</v>
      </c>
      <c r="G68" s="1">
        <v>62.5</v>
      </c>
      <c r="H68" s="2" t="s">
        <v>108</v>
      </c>
    </row>
    <row r="69" spans="2:29" ht="26.25" thickBot="1" x14ac:dyDescent="0.25">
      <c r="B69" s="1" t="s">
        <v>104</v>
      </c>
      <c r="C69" s="1" t="s">
        <v>121</v>
      </c>
      <c r="D69" s="1" t="s">
        <v>122</v>
      </c>
      <c r="E69" s="1" t="s">
        <v>123</v>
      </c>
      <c r="F69" s="1">
        <v>0.35299999999999998</v>
      </c>
      <c r="G69" s="1">
        <v>31.25</v>
      </c>
      <c r="H69" s="2" t="s">
        <v>108</v>
      </c>
      <c r="AB69" s="5" t="s">
        <v>165</v>
      </c>
      <c r="AC69" s="5" t="s">
        <v>162</v>
      </c>
    </row>
    <row r="70" spans="2:29" ht="26.25" thickBot="1" x14ac:dyDescent="0.25">
      <c r="B70" s="3" t="s">
        <v>104</v>
      </c>
      <c r="C70" s="3" t="s">
        <v>124</v>
      </c>
      <c r="D70" s="3" t="s">
        <v>125</v>
      </c>
      <c r="E70" s="3" t="s">
        <v>126</v>
      </c>
      <c r="F70" s="3">
        <v>0.26400000000000001</v>
      </c>
      <c r="G70" s="3">
        <v>15.625</v>
      </c>
      <c r="H70" s="4" t="s">
        <v>108</v>
      </c>
      <c r="AA70" s="5" t="s">
        <v>164</v>
      </c>
      <c r="AB70">
        <v>1358.8791776823089</v>
      </c>
      <c r="AC70">
        <v>5171.797425927437</v>
      </c>
    </row>
    <row r="71" spans="2:29" x14ac:dyDescent="0.2">
      <c r="AA71" s="5" t="s">
        <v>145</v>
      </c>
      <c r="AB71">
        <v>628.0859661410019</v>
      </c>
      <c r="AC71">
        <v>938.35439105872501</v>
      </c>
    </row>
    <row r="73" spans="2:29" x14ac:dyDescent="0.2">
      <c r="AA73" s="5" t="s">
        <v>150</v>
      </c>
      <c r="AB73">
        <v>70.885361104326776</v>
      </c>
      <c r="AC73">
        <v>243.28799893750201</v>
      </c>
    </row>
    <row r="74" spans="2:29" x14ac:dyDescent="0.2">
      <c r="AA74" s="5" t="s">
        <v>163</v>
      </c>
      <c r="AB74">
        <v>163.31316234905063</v>
      </c>
      <c r="AC74">
        <v>253.53093051114814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KLOVER</dc:creator>
  <cp:lastModifiedBy>KLOVER, PETER.CIV.USUHS</cp:lastModifiedBy>
  <dcterms:created xsi:type="dcterms:W3CDTF">1996-10-14T23:33:28Z</dcterms:created>
  <dcterms:modified xsi:type="dcterms:W3CDTF">2017-04-28T15:10:24Z</dcterms:modified>
</cp:coreProperties>
</file>