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searchHome\ResearchHomeDirs\ogdengrp\common\Ogden Lab\Disp cleavage MS\ELIFE SUBMISSION\Source Data\Fig 3A - Fuirn Inhib\"/>
    </mc:Choice>
  </mc:AlternateContent>
  <bookViews>
    <workbookView xWindow="4875" yWindow="885" windowWidth="19425" windowHeight="118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Sheet1!$A$1:$Q$39</definedName>
  </definedNames>
  <calcPr calcId="152511"/>
</workbook>
</file>

<file path=xl/calcChain.xml><?xml version="1.0" encoding="utf-8"?>
<calcChain xmlns="http://schemas.openxmlformats.org/spreadsheetml/2006/main">
  <c r="O43" i="1" l="1"/>
  <c r="O42" i="1"/>
  <c r="O41" i="1"/>
  <c r="O40" i="1"/>
  <c r="O39" i="1"/>
  <c r="O38" i="1"/>
  <c r="O29" i="1"/>
  <c r="O28" i="1"/>
  <c r="O27" i="1"/>
  <c r="O26" i="1"/>
  <c r="O25" i="1"/>
  <c r="O24" i="1"/>
  <c r="O14" i="1"/>
  <c r="O13" i="1"/>
  <c r="O12" i="1"/>
  <c r="O11" i="1"/>
  <c r="O10" i="1"/>
  <c r="O9" i="1"/>
  <c r="G35" i="1" l="1"/>
  <c r="G42" i="1" s="1"/>
  <c r="G29" i="1"/>
  <c r="G28" i="1"/>
  <c r="G21" i="1"/>
  <c r="F29" i="1" s="1"/>
  <c r="G14" i="1"/>
  <c r="G13" i="1"/>
  <c r="G6" i="1"/>
  <c r="F14" i="1" s="1"/>
  <c r="J14" i="1" l="1"/>
  <c r="K14" i="1" s="1"/>
  <c r="H14" i="1"/>
  <c r="N14" i="1" s="1"/>
  <c r="F10" i="1"/>
  <c r="F11" i="1"/>
  <c r="F12" i="1"/>
  <c r="F13" i="1"/>
  <c r="G27" i="1"/>
  <c r="F28" i="1"/>
  <c r="J28" i="1" s="1"/>
  <c r="K28" i="1" s="1"/>
  <c r="F40" i="1"/>
  <c r="F39" i="1"/>
  <c r="F38" i="1"/>
  <c r="G38" i="1"/>
  <c r="G41" i="1"/>
  <c r="G39" i="1"/>
  <c r="F43" i="1"/>
  <c r="G40" i="1"/>
  <c r="F42" i="1"/>
  <c r="G43" i="1"/>
  <c r="F41" i="1"/>
  <c r="F26" i="1"/>
  <c r="F27" i="1"/>
  <c r="H29" i="1"/>
  <c r="N29" i="1" s="1"/>
  <c r="J29" i="1"/>
  <c r="K29" i="1" s="1"/>
  <c r="H28" i="1"/>
  <c r="N28" i="1" s="1"/>
  <c r="F25" i="1"/>
  <c r="G26" i="1"/>
  <c r="F24" i="1"/>
  <c r="G25" i="1"/>
  <c r="G24" i="1"/>
  <c r="J13" i="1" l="1"/>
  <c r="K13" i="1" s="1"/>
  <c r="H13" i="1"/>
  <c r="N13" i="1" s="1"/>
  <c r="J27" i="1"/>
  <c r="K27" i="1" s="1"/>
  <c r="H41" i="1"/>
  <c r="N41" i="1" s="1"/>
  <c r="J41" i="1"/>
  <c r="K41" i="1" s="1"/>
  <c r="J38" i="1"/>
  <c r="K38" i="1" s="1"/>
  <c r="H38" i="1"/>
  <c r="N38" i="1" s="1"/>
  <c r="J39" i="1"/>
  <c r="K39" i="1" s="1"/>
  <c r="H39" i="1"/>
  <c r="N39" i="1" s="1"/>
  <c r="J42" i="1"/>
  <c r="K42" i="1" s="1"/>
  <c r="H42" i="1"/>
  <c r="N42" i="1" s="1"/>
  <c r="J40" i="1"/>
  <c r="K40" i="1" s="1"/>
  <c r="H40" i="1"/>
  <c r="N40" i="1" s="1"/>
  <c r="H43" i="1"/>
  <c r="N43" i="1" s="1"/>
  <c r="J43" i="1"/>
  <c r="K43" i="1" s="1"/>
  <c r="J26" i="1"/>
  <c r="K26" i="1" s="1"/>
  <c r="H27" i="1"/>
  <c r="N27" i="1" s="1"/>
  <c r="J24" i="1"/>
  <c r="K24" i="1" s="1"/>
  <c r="H24" i="1"/>
  <c r="N24" i="1" s="1"/>
  <c r="H26" i="1"/>
  <c r="N26" i="1" s="1"/>
  <c r="J25" i="1"/>
  <c r="K25" i="1" s="1"/>
  <c r="H25" i="1"/>
  <c r="N25" i="1" s="1"/>
  <c r="G11" i="1" l="1"/>
  <c r="G10" i="1"/>
  <c r="G9" i="1"/>
  <c r="G12" i="1"/>
  <c r="J12" i="1" l="1"/>
  <c r="K12" i="1" s="1"/>
  <c r="H12" i="1"/>
  <c r="N12" i="1" s="1"/>
  <c r="H10" i="1"/>
  <c r="N10" i="1" s="1"/>
  <c r="J10" i="1"/>
  <c r="K10" i="1" s="1"/>
  <c r="H11" i="1"/>
  <c r="N11" i="1" s="1"/>
  <c r="J11" i="1"/>
  <c r="K11" i="1" s="1"/>
  <c r="F9" i="1"/>
  <c r="H9" i="1" l="1"/>
  <c r="N9" i="1" s="1"/>
  <c r="J9" i="1"/>
  <c r="K9" i="1" l="1"/>
</calcChain>
</file>

<file path=xl/sharedStrings.xml><?xml version="1.0" encoding="utf-8"?>
<sst xmlns="http://schemas.openxmlformats.org/spreadsheetml/2006/main" count="83" uniqueCount="21">
  <si>
    <t>Relatives</t>
  </si>
  <si>
    <t>Average of Relatives</t>
  </si>
  <si>
    <t>SEM</t>
  </si>
  <si>
    <t>STD</t>
  </si>
  <si>
    <t>Average Control ratio:</t>
  </si>
  <si>
    <t>Avg Relatives</t>
  </si>
  <si>
    <t>NIH3T3 Cells - Furin Inhbitor 1 - Analysis &amp; Graphs</t>
  </si>
  <si>
    <t>Furin Inhibitor 1</t>
  </si>
  <si>
    <t>0uM</t>
  </si>
  <si>
    <t>10uM</t>
  </si>
  <si>
    <t>25uM</t>
  </si>
  <si>
    <t>50uM</t>
  </si>
  <si>
    <t>75uM</t>
  </si>
  <si>
    <t>100uM</t>
  </si>
  <si>
    <t>mDisp 250</t>
  </si>
  <si>
    <t>Exp 87-17</t>
  </si>
  <si>
    <t>Exp 90-17</t>
  </si>
  <si>
    <t>mDisp 175</t>
  </si>
  <si>
    <t>mDisp 145</t>
  </si>
  <si>
    <t>Exp. 87 &amp; 90-15 (A) - Analysis &amp; Graph</t>
  </si>
  <si>
    <t>Avg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</si>
</sst>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9" fontId="2" fillId="0" borderId="0" xfId="0" applyNumberFormat="1" applyFont="1"/>
    <xf numFmtId="2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4" fontId="4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NIH3T3 - mDisp 250 Band - Furin Inhibitor</a:t>
            </a:r>
            <a:r>
              <a:rPr lang="en-US" sz="1400" baseline="0"/>
              <a:t> 1 (n=2)</a:t>
            </a:r>
            <a:endParaRPr lang="en-US" sz="1400"/>
          </a:p>
        </c:rich>
      </c:tx>
      <c:layout>
        <c:manualLayout>
          <c:xMode val="edge"/>
          <c:yMode val="edge"/>
          <c:x val="0.18241764801682367"/>
          <c:y val="3.6730954219079459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Sheet1!$M$8</c:f>
              <c:strCache>
                <c:ptCount val="1"/>
                <c:pt idx="0">
                  <c:v>mDisp 250</c:v>
                </c:pt>
              </c:strCache>
            </c:strRef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Sheet1!$P$9:$P$14</c:f>
                <c:numCache>
                  <c:formatCode>General</c:formatCode>
                  <c:ptCount val="6"/>
                  <c:pt idx="0">
                    <c:v>0.11133170597404926</c:v>
                  </c:pt>
                  <c:pt idx="1">
                    <c:v>0.42531063572383943</c:v>
                  </c:pt>
                  <c:pt idx="2">
                    <c:v>5.2679300037855099E-2</c:v>
                  </c:pt>
                  <c:pt idx="3">
                    <c:v>0.25068859210432587</c:v>
                  </c:pt>
                  <c:pt idx="4">
                    <c:v>1.4441099035988931</c:v>
                  </c:pt>
                  <c:pt idx="5">
                    <c:v>1.2824631685925909</c:v>
                  </c:pt>
                </c:numCache>
              </c:numRef>
            </c:plus>
            <c:minus>
              <c:numRef>
                <c:f>Sheet1!$P$9:$P$14</c:f>
                <c:numCache>
                  <c:formatCode>General</c:formatCode>
                  <c:ptCount val="6"/>
                  <c:pt idx="0">
                    <c:v>0.11133170597404926</c:v>
                  </c:pt>
                  <c:pt idx="1">
                    <c:v>0.42531063572383943</c:v>
                  </c:pt>
                  <c:pt idx="2">
                    <c:v>5.2679300037855099E-2</c:v>
                  </c:pt>
                  <c:pt idx="3">
                    <c:v>0.25068859210432587</c:v>
                  </c:pt>
                  <c:pt idx="4">
                    <c:v>1.4441099035988931</c:v>
                  </c:pt>
                  <c:pt idx="5">
                    <c:v>1.2824631685925909</c:v>
                  </c:pt>
                </c:numCache>
              </c:numRef>
            </c:minus>
          </c:errBars>
          <c:cat>
            <c:strRef>
              <c:f>Sheet1!$M$9:$M$14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Sheet1!$O$9:$O$14</c:f>
              <c:numCache>
                <c:formatCode>0.00</c:formatCode>
                <c:ptCount val="6"/>
                <c:pt idx="0">
                  <c:v>100</c:v>
                </c:pt>
                <c:pt idx="1">
                  <c:v>210.12190974523293</c:v>
                </c:pt>
                <c:pt idx="2">
                  <c:v>232.79655575963449</c:v>
                </c:pt>
                <c:pt idx="3">
                  <c:v>300.08330609988036</c:v>
                </c:pt>
                <c:pt idx="4">
                  <c:v>364.92759443877623</c:v>
                </c:pt>
                <c:pt idx="5">
                  <c:v>411.55340553077144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870208"/>
        <c:axId val="392870600"/>
      </c:lineChart>
      <c:catAx>
        <c:axId val="39287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/>
            </a:solidFill>
          </a:ln>
        </c:spPr>
        <c:crossAx val="392870600"/>
        <c:crosses val="autoZero"/>
        <c:auto val="1"/>
        <c:lblAlgn val="ctr"/>
        <c:lblOffset val="100"/>
        <c:noMultiLvlLbl val="0"/>
      </c:catAx>
      <c:valAx>
        <c:axId val="392870600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Percnet</a:t>
                </a:r>
                <a:r>
                  <a:rPr lang="en-US" sz="1200" baseline="0"/>
                  <a:t> </a:t>
                </a:r>
                <a:r>
                  <a:rPr lang="en-US" sz="1200"/>
                  <a:t> Protein %</a:t>
                </a:r>
              </a:p>
            </c:rich>
          </c:tx>
          <c:layout>
            <c:manualLayout>
              <c:xMode val="edge"/>
              <c:yMode val="edge"/>
              <c:x val="4.6292293487144857E-2"/>
              <c:y val="0.23541800391458262"/>
            </c:manualLayout>
          </c:layout>
          <c:overlay val="0"/>
        </c:title>
        <c:numFmt formatCode="0.00" sourceLinked="1"/>
        <c:majorTickMark val="none"/>
        <c:minorTickMark val="none"/>
        <c:tickLblPos val="nextTo"/>
        <c:crossAx val="3928702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NIH3T3 - mDisp 175 Band -</a:t>
            </a:r>
            <a:r>
              <a:rPr lang="en-US" b="1" baseline="0"/>
              <a:t> Furin Inhibitor 1 (n=2)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1406904447049"/>
          <c:y val="0.19486111111111112"/>
          <c:w val="0.74859309555295095"/>
          <c:h val="0.67457604257801107"/>
        </c:manualLayout>
      </c:layout>
      <c:lineChart>
        <c:grouping val="standard"/>
        <c:varyColors val="0"/>
        <c:ser>
          <c:idx val="0"/>
          <c:order val="0"/>
          <c:tx>
            <c:strRef>
              <c:f>Sheet1!$M$23</c:f>
              <c:strCache>
                <c:ptCount val="1"/>
                <c:pt idx="0">
                  <c:v>mDisp 175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Sheet1!$P$24:$P$29</c:f>
                <c:numCache>
                  <c:formatCode>General</c:formatCode>
                  <c:ptCount val="6"/>
                  <c:pt idx="0">
                    <c:v>1.2187873197270859E-2</c:v>
                  </c:pt>
                  <c:pt idx="1">
                    <c:v>3.2158719773637413E-2</c:v>
                  </c:pt>
                  <c:pt idx="2">
                    <c:v>0.19456203205767744</c:v>
                  </c:pt>
                  <c:pt idx="3">
                    <c:v>0.17268348226598035</c:v>
                  </c:pt>
                  <c:pt idx="4">
                    <c:v>0.48655067461595863</c:v>
                  </c:pt>
                  <c:pt idx="5">
                    <c:v>0.48784911442137785</c:v>
                  </c:pt>
                </c:numCache>
              </c:numRef>
            </c:plus>
            <c:minus>
              <c:numRef>
                <c:f>Sheet1!$P$24:$P$29</c:f>
                <c:numCache>
                  <c:formatCode>General</c:formatCode>
                  <c:ptCount val="6"/>
                  <c:pt idx="0">
                    <c:v>1.2187873197270859E-2</c:v>
                  </c:pt>
                  <c:pt idx="1">
                    <c:v>3.2158719773637413E-2</c:v>
                  </c:pt>
                  <c:pt idx="2">
                    <c:v>0.19456203205767744</c:v>
                  </c:pt>
                  <c:pt idx="3">
                    <c:v>0.17268348226598035</c:v>
                  </c:pt>
                  <c:pt idx="4">
                    <c:v>0.48655067461595863</c:v>
                  </c:pt>
                  <c:pt idx="5">
                    <c:v>0.48784911442137785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Sheet1!$M$24:$M$29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Sheet1!$O$24:$O$29</c:f>
              <c:numCache>
                <c:formatCode>0.00</c:formatCode>
                <c:ptCount val="6"/>
                <c:pt idx="0">
                  <c:v>100</c:v>
                </c:pt>
                <c:pt idx="1">
                  <c:v>89.507050746928812</c:v>
                </c:pt>
                <c:pt idx="2">
                  <c:v>84.874211422399853</c:v>
                </c:pt>
                <c:pt idx="3">
                  <c:v>88.250887852717995</c:v>
                </c:pt>
                <c:pt idx="4">
                  <c:v>102.94284925622755</c:v>
                </c:pt>
                <c:pt idx="5">
                  <c:v>111.65840908465479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871776"/>
        <c:axId val="392872168"/>
      </c:lineChart>
      <c:catAx>
        <c:axId val="39287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872168"/>
        <c:crosses val="autoZero"/>
        <c:auto val="1"/>
        <c:lblAlgn val="ctr"/>
        <c:lblOffset val="100"/>
        <c:noMultiLvlLbl val="0"/>
      </c:catAx>
      <c:valAx>
        <c:axId val="392872168"/>
        <c:scaling>
          <c:orientation val="minMax"/>
          <c:max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Percent</a:t>
                </a:r>
                <a:r>
                  <a:rPr lang="en-US" sz="1200" b="1" baseline="0"/>
                  <a:t> </a:t>
                </a:r>
                <a:r>
                  <a:rPr lang="en-US" sz="1200" b="1"/>
                  <a:t> Protein</a:t>
                </a:r>
                <a:r>
                  <a:rPr lang="en-US" sz="1200" b="1" baseline="0"/>
                  <a:t> %</a:t>
                </a:r>
                <a:endParaRPr lang="en-US" sz="1200" b="1"/>
              </a:p>
            </c:rich>
          </c:tx>
          <c:layout>
            <c:manualLayout>
              <c:xMode val="edge"/>
              <c:yMode val="edge"/>
              <c:x val="7.8263012216573655E-2"/>
              <c:y val="0.26858413531641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8717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NIH3T3 - mDisp 145 Band - Furin Inhibitor 1 (n=2)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Sheet1!$M$37</c:f>
              <c:strCache>
                <c:ptCount val="1"/>
                <c:pt idx="0">
                  <c:v>mDisp 145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Sheet1!$P$38:$P$43</c:f>
                <c:numCache>
                  <c:formatCode>General</c:formatCode>
                  <c:ptCount val="6"/>
                  <c:pt idx="0">
                    <c:v>6.7978220246021723E-2</c:v>
                  </c:pt>
                  <c:pt idx="1">
                    <c:v>0.12679966405034801</c:v>
                  </c:pt>
                  <c:pt idx="2">
                    <c:v>0.10815994613162468</c:v>
                  </c:pt>
                  <c:pt idx="3">
                    <c:v>0.10059287681855945</c:v>
                  </c:pt>
                  <c:pt idx="4">
                    <c:v>0.12354792432647138</c:v>
                  </c:pt>
                  <c:pt idx="5">
                    <c:v>0.1260054397997987</c:v>
                  </c:pt>
                </c:numCache>
              </c:numRef>
            </c:plus>
            <c:minus>
              <c:numRef>
                <c:f>Sheet1!$P$38:$P$43</c:f>
                <c:numCache>
                  <c:formatCode>General</c:formatCode>
                  <c:ptCount val="6"/>
                  <c:pt idx="0">
                    <c:v>6.7978220246021723E-2</c:v>
                  </c:pt>
                  <c:pt idx="1">
                    <c:v>0.12679966405034801</c:v>
                  </c:pt>
                  <c:pt idx="2">
                    <c:v>0.10815994613162468</c:v>
                  </c:pt>
                  <c:pt idx="3">
                    <c:v>0.10059287681855945</c:v>
                  </c:pt>
                  <c:pt idx="4">
                    <c:v>0.12354792432647138</c:v>
                  </c:pt>
                  <c:pt idx="5">
                    <c:v>0.1260054397997987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Sheet1!$M$38:$M$43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Sheet1!$O$38:$O$43</c:f>
              <c:numCache>
                <c:formatCode>0.00</c:formatCode>
                <c:ptCount val="6"/>
                <c:pt idx="0">
                  <c:v>100</c:v>
                </c:pt>
                <c:pt idx="1">
                  <c:v>46.793590228096875</c:v>
                </c:pt>
                <c:pt idx="2">
                  <c:v>26.294021048155493</c:v>
                </c:pt>
                <c:pt idx="3">
                  <c:v>17.404106198342745</c:v>
                </c:pt>
                <c:pt idx="4">
                  <c:v>14.85932389634533</c:v>
                </c:pt>
                <c:pt idx="5">
                  <c:v>14.576360236129668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729112"/>
        <c:axId val="390729504"/>
      </c:lineChart>
      <c:catAx>
        <c:axId val="390729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729504"/>
        <c:crosses val="autoZero"/>
        <c:auto val="1"/>
        <c:lblAlgn val="ctr"/>
        <c:lblOffset val="100"/>
        <c:noMultiLvlLbl val="0"/>
      </c:catAx>
      <c:valAx>
        <c:axId val="390729504"/>
        <c:scaling>
          <c:orientation val="minMax"/>
          <c:max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Percent</a:t>
                </a:r>
                <a:r>
                  <a:rPr lang="en-US" sz="1200" b="1" baseline="0"/>
                  <a:t> </a:t>
                </a:r>
                <a:r>
                  <a:rPr lang="en-US" sz="1200" b="1"/>
                  <a:t>Protein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7291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NIH3T3 - mDispatched Bands - Furin</a:t>
            </a:r>
            <a:r>
              <a:rPr lang="en-US" b="1" baseline="0"/>
              <a:t> Inhibitor 1 (n=2)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Sheet1!$M$8</c:f>
              <c:strCache>
                <c:ptCount val="1"/>
                <c:pt idx="0">
                  <c:v>mDisp 250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Sheet1!$P$9:$P$14</c:f>
                <c:numCache>
                  <c:formatCode>General</c:formatCode>
                  <c:ptCount val="6"/>
                  <c:pt idx="0">
                    <c:v>0.11133170597404926</c:v>
                  </c:pt>
                  <c:pt idx="1">
                    <c:v>0.42531063572383943</c:v>
                  </c:pt>
                  <c:pt idx="2">
                    <c:v>5.2679300037855099E-2</c:v>
                  </c:pt>
                  <c:pt idx="3">
                    <c:v>0.25068859210432587</c:v>
                  </c:pt>
                  <c:pt idx="4">
                    <c:v>1.4441099035988931</c:v>
                  </c:pt>
                  <c:pt idx="5">
                    <c:v>1.2824631685925909</c:v>
                  </c:pt>
                </c:numCache>
              </c:numRef>
            </c:plus>
            <c:minus>
              <c:numRef>
                <c:f>Sheet1!$P$9:$P$14</c:f>
                <c:numCache>
                  <c:formatCode>General</c:formatCode>
                  <c:ptCount val="6"/>
                  <c:pt idx="0">
                    <c:v>0.11133170597404926</c:v>
                  </c:pt>
                  <c:pt idx="1">
                    <c:v>0.42531063572383943</c:v>
                  </c:pt>
                  <c:pt idx="2">
                    <c:v>5.2679300037855099E-2</c:v>
                  </c:pt>
                  <c:pt idx="3">
                    <c:v>0.25068859210432587</c:v>
                  </c:pt>
                  <c:pt idx="4">
                    <c:v>1.4441099035988931</c:v>
                  </c:pt>
                  <c:pt idx="5">
                    <c:v>1.2824631685925909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Sheet1!$M$38:$M$43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Sheet1!$O$9:$O$14</c:f>
              <c:numCache>
                <c:formatCode>0.00</c:formatCode>
                <c:ptCount val="6"/>
                <c:pt idx="0">
                  <c:v>100</c:v>
                </c:pt>
                <c:pt idx="1">
                  <c:v>210.12190974523293</c:v>
                </c:pt>
                <c:pt idx="2">
                  <c:v>232.79655575963449</c:v>
                </c:pt>
                <c:pt idx="3">
                  <c:v>300.08330609988036</c:v>
                </c:pt>
                <c:pt idx="4">
                  <c:v>364.92759443877623</c:v>
                </c:pt>
                <c:pt idx="5">
                  <c:v>411.55340553077144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Sheet1!$M$23</c:f>
              <c:strCache>
                <c:ptCount val="1"/>
                <c:pt idx="0">
                  <c:v>mDisp 175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Sheet1!$P$24:$P$29</c:f>
                <c:numCache>
                  <c:formatCode>General</c:formatCode>
                  <c:ptCount val="6"/>
                  <c:pt idx="0">
                    <c:v>1.2187873197270859E-2</c:v>
                  </c:pt>
                  <c:pt idx="1">
                    <c:v>3.2158719773637413E-2</c:v>
                  </c:pt>
                  <c:pt idx="2">
                    <c:v>0.19456203205767744</c:v>
                  </c:pt>
                  <c:pt idx="3">
                    <c:v>0.17268348226598035</c:v>
                  </c:pt>
                  <c:pt idx="4">
                    <c:v>0.48655067461595863</c:v>
                  </c:pt>
                  <c:pt idx="5">
                    <c:v>0.48784911442137785</c:v>
                  </c:pt>
                </c:numCache>
              </c:numRef>
            </c:plus>
            <c:minus>
              <c:numRef>
                <c:f>Sheet1!$P$24:$P$29</c:f>
                <c:numCache>
                  <c:formatCode>General</c:formatCode>
                  <c:ptCount val="6"/>
                  <c:pt idx="0">
                    <c:v>1.2187873197270859E-2</c:v>
                  </c:pt>
                  <c:pt idx="1">
                    <c:v>3.2158719773637413E-2</c:v>
                  </c:pt>
                  <c:pt idx="2">
                    <c:v>0.19456203205767744</c:v>
                  </c:pt>
                  <c:pt idx="3">
                    <c:v>0.17268348226598035</c:v>
                  </c:pt>
                  <c:pt idx="4">
                    <c:v>0.48655067461595863</c:v>
                  </c:pt>
                  <c:pt idx="5">
                    <c:v>0.48784911442137785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Sheet1!$M$38:$M$43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Sheet1!$O$24:$O$29</c:f>
              <c:numCache>
                <c:formatCode>0.00</c:formatCode>
                <c:ptCount val="6"/>
                <c:pt idx="0">
                  <c:v>100</c:v>
                </c:pt>
                <c:pt idx="1">
                  <c:v>89.507050746928812</c:v>
                </c:pt>
                <c:pt idx="2">
                  <c:v>84.874211422399853</c:v>
                </c:pt>
                <c:pt idx="3">
                  <c:v>88.250887852717995</c:v>
                </c:pt>
                <c:pt idx="4">
                  <c:v>102.94284925622755</c:v>
                </c:pt>
                <c:pt idx="5">
                  <c:v>111.65840908465479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Sheet1!$M$37</c:f>
              <c:strCache>
                <c:ptCount val="1"/>
                <c:pt idx="0">
                  <c:v>mDisp 145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Sheet1!$P$38:$P$43</c:f>
                <c:numCache>
                  <c:formatCode>General</c:formatCode>
                  <c:ptCount val="6"/>
                  <c:pt idx="0">
                    <c:v>6.7978220246021723E-2</c:v>
                  </c:pt>
                  <c:pt idx="1">
                    <c:v>0.12679966405034801</c:v>
                  </c:pt>
                  <c:pt idx="2">
                    <c:v>0.10815994613162468</c:v>
                  </c:pt>
                  <c:pt idx="3">
                    <c:v>0.10059287681855945</c:v>
                  </c:pt>
                  <c:pt idx="4">
                    <c:v>0.12354792432647138</c:v>
                  </c:pt>
                  <c:pt idx="5">
                    <c:v>0.1260054397997987</c:v>
                  </c:pt>
                </c:numCache>
              </c:numRef>
            </c:plus>
            <c:minus>
              <c:numRef>
                <c:f>Sheet1!$P$38:$P$43</c:f>
                <c:numCache>
                  <c:formatCode>General</c:formatCode>
                  <c:ptCount val="6"/>
                  <c:pt idx="0">
                    <c:v>6.7978220246021723E-2</c:v>
                  </c:pt>
                  <c:pt idx="1">
                    <c:v>0.12679966405034801</c:v>
                  </c:pt>
                  <c:pt idx="2">
                    <c:v>0.10815994613162468</c:v>
                  </c:pt>
                  <c:pt idx="3">
                    <c:v>0.10059287681855945</c:v>
                  </c:pt>
                  <c:pt idx="4">
                    <c:v>0.12354792432647138</c:v>
                  </c:pt>
                  <c:pt idx="5">
                    <c:v>0.1260054397997987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Sheet1!$M$38:$M$43</c:f>
              <c:strCache>
                <c:ptCount val="6"/>
                <c:pt idx="0">
                  <c:v>0uM</c:v>
                </c:pt>
                <c:pt idx="1">
                  <c:v>10uM</c:v>
                </c:pt>
                <c:pt idx="2">
                  <c:v>25uM</c:v>
                </c:pt>
                <c:pt idx="3">
                  <c:v>50uM</c:v>
                </c:pt>
                <c:pt idx="4">
                  <c:v>75uM</c:v>
                </c:pt>
                <c:pt idx="5">
                  <c:v>100uM</c:v>
                </c:pt>
              </c:strCache>
            </c:strRef>
          </c:cat>
          <c:val>
            <c:numRef>
              <c:f>Sheet1!$O$38:$O$43</c:f>
              <c:numCache>
                <c:formatCode>0.00</c:formatCode>
                <c:ptCount val="6"/>
                <c:pt idx="0">
                  <c:v>100</c:v>
                </c:pt>
                <c:pt idx="1">
                  <c:v>46.793590228096875</c:v>
                </c:pt>
                <c:pt idx="2">
                  <c:v>26.294021048155493</c:v>
                </c:pt>
                <c:pt idx="3">
                  <c:v>17.404106198342745</c:v>
                </c:pt>
                <c:pt idx="4">
                  <c:v>14.85932389634533</c:v>
                </c:pt>
                <c:pt idx="5">
                  <c:v>14.576360236129668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730680"/>
        <c:axId val="390731072"/>
      </c:lineChart>
      <c:catAx>
        <c:axId val="39073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731072"/>
        <c:crosses val="autoZero"/>
        <c:auto val="1"/>
        <c:lblAlgn val="ctr"/>
        <c:lblOffset val="100"/>
        <c:noMultiLvlLbl val="0"/>
      </c:catAx>
      <c:valAx>
        <c:axId val="390731072"/>
        <c:scaling>
          <c:orientation val="minMax"/>
          <c:max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Percent Protein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7306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34429</xdr:colOff>
      <xdr:row>2</xdr:row>
      <xdr:rowOff>2810</xdr:rowOff>
    </xdr:from>
    <xdr:to>
      <xdr:col>23</xdr:col>
      <xdr:colOff>493464</xdr:colOff>
      <xdr:row>14</xdr:row>
      <xdr:rowOff>172139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83772</xdr:colOff>
      <xdr:row>17</xdr:row>
      <xdr:rowOff>62887</xdr:rowOff>
    </xdr:from>
    <xdr:to>
      <xdr:col>23</xdr:col>
      <xdr:colOff>562319</xdr:colOff>
      <xdr:row>30</xdr:row>
      <xdr:rowOff>86298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95247</xdr:colOff>
      <xdr:row>32</xdr:row>
      <xdr:rowOff>16985</xdr:rowOff>
    </xdr:from>
    <xdr:to>
      <xdr:col>23</xdr:col>
      <xdr:colOff>562318</xdr:colOff>
      <xdr:row>45</xdr:row>
      <xdr:rowOff>40396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577236</xdr:colOff>
      <xdr:row>45</xdr:row>
      <xdr:rowOff>39936</xdr:rowOff>
    </xdr:from>
    <xdr:to>
      <xdr:col>13</xdr:col>
      <xdr:colOff>539367</xdr:colOff>
      <xdr:row>64</xdr:row>
      <xdr:rowOff>22950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52"/>
  <sheetViews>
    <sheetView tabSelected="1" zoomScale="83" zoomScaleNormal="83" workbookViewId="0">
      <selection activeCell="AB11" sqref="AB11"/>
    </sheetView>
  </sheetViews>
  <sheetFormatPr defaultRowHeight="15" x14ac:dyDescent="0.25"/>
  <cols>
    <col min="1" max="1" width="3.140625" customWidth="1"/>
    <col min="2" max="2" width="18.140625" customWidth="1"/>
    <col min="3" max="3" width="12.42578125" customWidth="1"/>
    <col min="4" max="4" width="11.7109375" customWidth="1"/>
    <col min="5" max="5" width="1.28515625" customWidth="1"/>
    <col min="6" max="6" width="10" customWidth="1"/>
    <col min="7" max="7" width="12.85546875" customWidth="1"/>
    <col min="8" max="8" width="19" customWidth="1"/>
    <col min="9" max="9" width="1.42578125" customWidth="1"/>
    <col min="11" max="11" width="8.5703125" customWidth="1"/>
    <col min="12" max="12" width="1.28515625" customWidth="1"/>
    <col min="13" max="13" width="14.28515625" style="10" customWidth="1"/>
    <col min="14" max="15" width="10.7109375" customWidth="1"/>
  </cols>
  <sheetData>
    <row r="2" spans="2:16" ht="21" x14ac:dyDescent="0.35">
      <c r="B2" s="18" t="s">
        <v>19</v>
      </c>
      <c r="C2" s="19"/>
      <c r="D2" s="19"/>
      <c r="E2" s="19"/>
      <c r="F2" s="19"/>
      <c r="G2" s="20" t="s">
        <v>6</v>
      </c>
      <c r="H2" s="19"/>
      <c r="I2" s="19"/>
      <c r="J2" s="19"/>
      <c r="K2" s="19"/>
    </row>
    <row r="3" spans="2:16" ht="21" x14ac:dyDescent="0.35">
      <c r="B3" s="17">
        <v>42825</v>
      </c>
      <c r="C3" s="19"/>
      <c r="D3" s="19"/>
      <c r="E3" s="19"/>
      <c r="F3" s="19"/>
      <c r="G3" s="19"/>
      <c r="H3" s="19"/>
      <c r="I3" s="19"/>
      <c r="J3" s="19"/>
      <c r="K3" s="19"/>
    </row>
    <row r="5" spans="2:16" ht="15" customHeight="1" x14ac:dyDescent="0.25">
      <c r="G5" s="1" t="s">
        <v>4</v>
      </c>
      <c r="K5" s="5"/>
    </row>
    <row r="6" spans="2:16" ht="15" customHeight="1" x14ac:dyDescent="0.25">
      <c r="G6" s="4">
        <f>AVERAGE(C9:D9)</f>
        <v>4.7000000000000028</v>
      </c>
      <c r="K6" s="5"/>
    </row>
    <row r="7" spans="2:16" ht="22.5" customHeight="1" x14ac:dyDescent="0.25">
      <c r="C7" s="7" t="s">
        <v>15</v>
      </c>
      <c r="D7" s="7" t="s">
        <v>16</v>
      </c>
      <c r="N7" s="1"/>
      <c r="O7" s="1"/>
    </row>
    <row r="8" spans="2:16" ht="29.25" customHeight="1" x14ac:dyDescent="0.25">
      <c r="B8" s="22" t="s">
        <v>7</v>
      </c>
      <c r="C8" s="7" t="s">
        <v>14</v>
      </c>
      <c r="D8" s="7" t="s">
        <v>14</v>
      </c>
      <c r="E8" s="11"/>
      <c r="F8" s="7" t="s">
        <v>0</v>
      </c>
      <c r="G8" s="7" t="s">
        <v>0</v>
      </c>
      <c r="H8" s="7" t="s">
        <v>1</v>
      </c>
      <c r="I8" s="11"/>
      <c r="J8" s="7" t="s">
        <v>3</v>
      </c>
      <c r="K8" s="7" t="s">
        <v>2</v>
      </c>
      <c r="L8" s="21"/>
      <c r="M8" s="7" t="s">
        <v>14</v>
      </c>
      <c r="N8" s="8" t="s">
        <v>5</v>
      </c>
      <c r="O8" s="8" t="s">
        <v>20</v>
      </c>
      <c r="P8" s="7" t="s">
        <v>3</v>
      </c>
    </row>
    <row r="9" spans="2:16" x14ac:dyDescent="0.25">
      <c r="B9" s="2" t="s">
        <v>8</v>
      </c>
      <c r="C9" s="6">
        <v>5.0699999999999932</v>
      </c>
      <c r="D9" s="4">
        <v>4.3300000000000125</v>
      </c>
      <c r="E9" s="12"/>
      <c r="F9" s="23">
        <f>C9/G6</f>
        <v>1.0787234042553171</v>
      </c>
      <c r="G9" s="23">
        <f>D9/G6</f>
        <v>0.9212765957446829</v>
      </c>
      <c r="H9" s="4">
        <f>AVERAGE(F9:G9)</f>
        <v>1</v>
      </c>
      <c r="I9" s="14"/>
      <c r="J9" s="4">
        <f>STDEV(F9:G9)</f>
        <v>0.11133170597404926</v>
      </c>
      <c r="K9" s="3">
        <f>J9/SQRT(2)</f>
        <v>7.8723404255317098E-2</v>
      </c>
      <c r="L9" s="13"/>
      <c r="M9" s="10" t="s">
        <v>8</v>
      </c>
      <c r="N9" s="3">
        <f t="shared" ref="N9:N14" si="0">H9</f>
        <v>1</v>
      </c>
      <c r="O9" s="4">
        <f>N9*100</f>
        <v>100</v>
      </c>
      <c r="P9" s="3">
        <v>0.11133170597404926</v>
      </c>
    </row>
    <row r="10" spans="2:16" x14ac:dyDescent="0.25">
      <c r="B10" s="2" t="s">
        <v>9</v>
      </c>
      <c r="C10" s="6">
        <v>11.289207920792071</v>
      </c>
      <c r="D10" s="4">
        <v>8.4622515952598345</v>
      </c>
      <c r="E10" s="12"/>
      <c r="F10" s="23">
        <f>C10/G6</f>
        <v>2.4019591320834182</v>
      </c>
      <c r="G10" s="23">
        <f>D10/G6</f>
        <v>1.8004790628212404</v>
      </c>
      <c r="H10" s="4">
        <f t="shared" ref="H10:H14" si="1">AVERAGE(F10:G10)</f>
        <v>2.1012190974523293</v>
      </c>
      <c r="I10" s="14"/>
      <c r="J10" s="4">
        <f t="shared" ref="J10:J14" si="2">STDEV(F10:G10)</f>
        <v>0.42531063572383943</v>
      </c>
      <c r="K10" s="3">
        <f t="shared" ref="K10:K14" si="3">J10/SQRT(2)</f>
        <v>0.30074003463108834</v>
      </c>
      <c r="L10" s="13"/>
      <c r="M10" s="10" t="s">
        <v>9</v>
      </c>
      <c r="N10" s="3">
        <f t="shared" si="0"/>
        <v>2.1012190974523293</v>
      </c>
      <c r="O10" s="4">
        <f t="shared" ref="O10:O14" si="4">N10*100</f>
        <v>210.12190974523293</v>
      </c>
      <c r="P10" s="3">
        <v>0.42531063572383943</v>
      </c>
    </row>
    <row r="11" spans="2:16" x14ac:dyDescent="0.25">
      <c r="B11" s="2" t="s">
        <v>10</v>
      </c>
      <c r="C11" s="6">
        <v>11.11651260504199</v>
      </c>
      <c r="D11" s="4">
        <v>10.766363636363666</v>
      </c>
      <c r="E11" s="12"/>
      <c r="F11" s="23">
        <f>C11/G6</f>
        <v>2.365215447881273</v>
      </c>
      <c r="G11" s="23">
        <f>D11/G6</f>
        <v>2.2907156673114168</v>
      </c>
      <c r="H11" s="4">
        <f t="shared" si="1"/>
        <v>2.3279655575963449</v>
      </c>
      <c r="I11" s="14"/>
      <c r="J11" s="4">
        <f t="shared" si="2"/>
        <v>5.2679300037855099E-2</v>
      </c>
      <c r="K11" s="3">
        <f t="shared" si="3"/>
        <v>3.7249890284928089E-2</v>
      </c>
      <c r="L11" s="13"/>
      <c r="M11" s="10" t="s">
        <v>10</v>
      </c>
      <c r="N11" s="3">
        <f t="shared" si="0"/>
        <v>2.3279655575963449</v>
      </c>
      <c r="O11" s="4">
        <f t="shared" si="4"/>
        <v>232.79655575963449</v>
      </c>
      <c r="P11" s="3">
        <v>5.2679300037855099E-2</v>
      </c>
    </row>
    <row r="12" spans="2:16" x14ac:dyDescent="0.25">
      <c r="B12" s="2" t="s">
        <v>11</v>
      </c>
      <c r="C12" s="6">
        <v>13.270776450511923</v>
      </c>
      <c r="D12" s="4">
        <v>14.93705432287685</v>
      </c>
      <c r="E12" s="12"/>
      <c r="F12" s="23">
        <f>C12/G6</f>
        <v>2.8235694575557266</v>
      </c>
      <c r="G12" s="23">
        <f>D12/G6</f>
        <v>3.1780966644418811</v>
      </c>
      <c r="H12" s="4">
        <f t="shared" si="1"/>
        <v>3.0008330609988039</v>
      </c>
      <c r="I12" s="14"/>
      <c r="J12" s="4">
        <f t="shared" si="2"/>
        <v>0.25068859210432587</v>
      </c>
      <c r="K12" s="3">
        <f t="shared" si="3"/>
        <v>0.17726360344307721</v>
      </c>
      <c r="L12" s="13"/>
      <c r="M12" s="10" t="s">
        <v>11</v>
      </c>
      <c r="N12" s="3">
        <f t="shared" si="0"/>
        <v>3.0008330609988039</v>
      </c>
      <c r="O12" s="4">
        <f t="shared" si="4"/>
        <v>300.08330609988036</v>
      </c>
      <c r="P12" s="3">
        <v>0.25068859210432587</v>
      </c>
    </row>
    <row r="13" spans="2:16" x14ac:dyDescent="0.25">
      <c r="B13" s="2" t="s">
        <v>12</v>
      </c>
      <c r="C13" s="4">
        <v>12.352239382239375</v>
      </c>
      <c r="D13" s="4">
        <v>21.950954495005615</v>
      </c>
      <c r="E13" s="13"/>
      <c r="F13" s="24">
        <f>C13/G6</f>
        <v>2.6281360387743335</v>
      </c>
      <c r="G13" s="24">
        <f>D13/G6</f>
        <v>4.6704158500011914</v>
      </c>
      <c r="H13" s="9">
        <f t="shared" si="1"/>
        <v>3.6492759443877625</v>
      </c>
      <c r="I13" s="15"/>
      <c r="J13" s="9">
        <f t="shared" si="2"/>
        <v>1.4441099035988931</v>
      </c>
      <c r="K13" s="16">
        <f t="shared" si="3"/>
        <v>1.0211399056134287</v>
      </c>
      <c r="L13" s="13"/>
      <c r="M13" s="10" t="s">
        <v>12</v>
      </c>
      <c r="N13" s="16">
        <f t="shared" si="0"/>
        <v>3.6492759443877625</v>
      </c>
      <c r="O13" s="9">
        <f t="shared" si="4"/>
        <v>364.92759443877623</v>
      </c>
      <c r="P13" s="16">
        <v>1.4441099035988931</v>
      </c>
    </row>
    <row r="14" spans="2:16" x14ac:dyDescent="0.25">
      <c r="B14" s="2" t="s">
        <v>13</v>
      </c>
      <c r="C14" s="4">
        <v>15.080869565217386</v>
      </c>
      <c r="D14" s="4">
        <v>23.605150554675156</v>
      </c>
      <c r="E14" s="13"/>
      <c r="F14" s="24">
        <f>C14/G6</f>
        <v>3.2086956521739101</v>
      </c>
      <c r="G14" s="24">
        <f>D14/G6</f>
        <v>5.0223724584415192</v>
      </c>
      <c r="H14" s="9">
        <f t="shared" si="1"/>
        <v>4.1155340553077142</v>
      </c>
      <c r="I14" s="15"/>
      <c r="J14" s="9">
        <f t="shared" si="2"/>
        <v>1.2824631685925909</v>
      </c>
      <c r="K14" s="16">
        <f t="shared" si="3"/>
        <v>0.90683840313380748</v>
      </c>
      <c r="L14" s="13"/>
      <c r="M14" s="10" t="s">
        <v>13</v>
      </c>
      <c r="N14" s="16">
        <f t="shared" si="0"/>
        <v>4.1155340553077142</v>
      </c>
      <c r="O14" s="9">
        <f t="shared" si="4"/>
        <v>411.55340553077144</v>
      </c>
      <c r="P14" s="16">
        <v>1.2824631685925909</v>
      </c>
    </row>
    <row r="20" spans="2:16" x14ac:dyDescent="0.25">
      <c r="G20" s="1" t="s">
        <v>4</v>
      </c>
      <c r="K20" s="5"/>
    </row>
    <row r="21" spans="2:16" x14ac:dyDescent="0.25">
      <c r="G21" s="4">
        <f>AVERAGE(C24:D24)</f>
        <v>33.649999999999991</v>
      </c>
      <c r="K21" s="5"/>
    </row>
    <row r="22" spans="2:16" x14ac:dyDescent="0.25">
      <c r="C22" s="7" t="s">
        <v>15</v>
      </c>
      <c r="D22" s="7" t="s">
        <v>16</v>
      </c>
      <c r="N22" s="1"/>
      <c r="O22" s="1"/>
    </row>
    <row r="23" spans="2:16" ht="30" x14ac:dyDescent="0.25">
      <c r="B23" s="22" t="s">
        <v>7</v>
      </c>
      <c r="C23" s="7" t="s">
        <v>17</v>
      </c>
      <c r="D23" s="7" t="s">
        <v>17</v>
      </c>
      <c r="E23" s="11"/>
      <c r="F23" s="7" t="s">
        <v>0</v>
      </c>
      <c r="G23" s="7" t="s">
        <v>0</v>
      </c>
      <c r="H23" s="7" t="s">
        <v>1</v>
      </c>
      <c r="I23" s="11"/>
      <c r="J23" s="7" t="s">
        <v>3</v>
      </c>
      <c r="K23" s="7" t="s">
        <v>2</v>
      </c>
      <c r="L23" s="21"/>
      <c r="M23" s="7" t="s">
        <v>17</v>
      </c>
      <c r="N23" s="8" t="s">
        <v>5</v>
      </c>
      <c r="O23" s="8" t="s">
        <v>20</v>
      </c>
      <c r="P23" s="7" t="s">
        <v>3</v>
      </c>
    </row>
    <row r="24" spans="2:16" x14ac:dyDescent="0.25">
      <c r="B24" s="2" t="s">
        <v>8</v>
      </c>
      <c r="C24" s="6">
        <v>33.939999999999969</v>
      </c>
      <c r="D24" s="4">
        <v>33.360000000000014</v>
      </c>
      <c r="E24" s="12"/>
      <c r="F24" s="23">
        <f>C24/G21</f>
        <v>1.008618127786032</v>
      </c>
      <c r="G24" s="23">
        <f>D24/G21</f>
        <v>0.99138187221396801</v>
      </c>
      <c r="H24" s="4">
        <f>AVERAGE(F24:G24)</f>
        <v>1</v>
      </c>
      <c r="I24" s="14"/>
      <c r="J24" s="4">
        <f>STDEV(F24:G24)</f>
        <v>1.2187873197270859E-2</v>
      </c>
      <c r="K24" s="3">
        <f>J24/SQRT(2)</f>
        <v>8.6181277860319927E-3</v>
      </c>
      <c r="L24" s="13"/>
      <c r="M24" s="10" t="s">
        <v>8</v>
      </c>
      <c r="N24" s="3">
        <f t="shared" ref="N24:N29" si="5">H24</f>
        <v>1</v>
      </c>
      <c r="O24" s="4">
        <f>N24*100</f>
        <v>100</v>
      </c>
      <c r="P24" s="3">
        <v>1.2187873197270859E-2</v>
      </c>
    </row>
    <row r="25" spans="2:16" x14ac:dyDescent="0.25">
      <c r="B25" s="2" t="s">
        <v>9</v>
      </c>
      <c r="C25" s="6">
        <v>29.353933393339336</v>
      </c>
      <c r="D25" s="4">
        <v>30.884311759343735</v>
      </c>
      <c r="E25" s="12"/>
      <c r="F25" s="23">
        <f>C25/G21</f>
        <v>0.87233085864307114</v>
      </c>
      <c r="G25" s="23">
        <f>D25/G21</f>
        <v>0.917810156295505</v>
      </c>
      <c r="H25" s="4">
        <f t="shared" ref="H25:H29" si="6">AVERAGE(F25:G25)</f>
        <v>0.89507050746928807</v>
      </c>
      <c r="I25" s="14"/>
      <c r="J25" s="4">
        <f t="shared" ref="J25:J29" si="7">STDEV(F25:G25)</f>
        <v>3.2158719773637413E-2</v>
      </c>
      <c r="K25" s="3">
        <f t="shared" ref="K25:K29" si="8">J25/SQRT(2)</f>
        <v>2.2739648826216929E-2</v>
      </c>
      <c r="L25" s="13"/>
      <c r="M25" s="10" t="s">
        <v>9</v>
      </c>
      <c r="N25" s="3">
        <f t="shared" si="5"/>
        <v>0.89507050746928807</v>
      </c>
      <c r="O25" s="4">
        <f t="shared" ref="O25:O29" si="9">N25*100</f>
        <v>89.507050746928812</v>
      </c>
      <c r="P25" s="3">
        <v>3.2158719773637413E-2</v>
      </c>
    </row>
    <row r="26" spans="2:16" x14ac:dyDescent="0.25">
      <c r="B26" s="2" t="s">
        <v>10</v>
      </c>
      <c r="C26" s="6">
        <v>23.930735294117611</v>
      </c>
      <c r="D26" s="4">
        <v>33.189608993157471</v>
      </c>
      <c r="E26" s="12"/>
      <c r="F26" s="23">
        <f>C26/G21</f>
        <v>0.71116598199458003</v>
      </c>
      <c r="G26" s="23">
        <f>D26/G21</f>
        <v>0.98631824645341692</v>
      </c>
      <c r="H26" s="4">
        <f t="shared" si="6"/>
        <v>0.84874211422399848</v>
      </c>
      <c r="I26" s="14"/>
      <c r="J26" s="4">
        <f t="shared" si="7"/>
        <v>0.19456203205767744</v>
      </c>
      <c r="K26" s="3">
        <f t="shared" si="8"/>
        <v>0.13757613222941817</v>
      </c>
      <c r="L26" s="13"/>
      <c r="M26" s="10" t="s">
        <v>10</v>
      </c>
      <c r="N26" s="3">
        <f t="shared" si="5"/>
        <v>0.84874211422399848</v>
      </c>
      <c r="O26" s="4">
        <f t="shared" si="9"/>
        <v>84.874211422399853</v>
      </c>
      <c r="P26" s="3">
        <v>0.19456203205767744</v>
      </c>
    </row>
    <row r="27" spans="2:16" x14ac:dyDescent="0.25">
      <c r="B27" s="2" t="s">
        <v>11</v>
      </c>
      <c r="C27" s="6">
        <v>25.58756825938563</v>
      </c>
      <c r="D27" s="4">
        <v>33.80527926549356</v>
      </c>
      <c r="E27" s="12"/>
      <c r="F27" s="23">
        <f>C27/G21</f>
        <v>0.76040321721799808</v>
      </c>
      <c r="G27" s="23">
        <f>D27/G21</f>
        <v>1.0046145398363617</v>
      </c>
      <c r="H27" s="4">
        <f t="shared" si="6"/>
        <v>0.88250887852717996</v>
      </c>
      <c r="I27" s="14"/>
      <c r="J27" s="4">
        <f t="shared" si="7"/>
        <v>0.17268348226598035</v>
      </c>
      <c r="K27" s="3">
        <f t="shared" si="8"/>
        <v>0.12210566130918162</v>
      </c>
      <c r="L27" s="13"/>
      <c r="M27" s="10" t="s">
        <v>11</v>
      </c>
      <c r="N27" s="3">
        <f t="shared" si="5"/>
        <v>0.88250887852717996</v>
      </c>
      <c r="O27" s="4">
        <f t="shared" si="9"/>
        <v>88.250887852717995</v>
      </c>
      <c r="P27" s="3">
        <v>0.17268348226598035</v>
      </c>
    </row>
    <row r="28" spans="2:16" x14ac:dyDescent="0.25">
      <c r="B28" s="2" t="s">
        <v>12</v>
      </c>
      <c r="C28" s="4">
        <v>23.063212355212354</v>
      </c>
      <c r="D28" s="4">
        <v>46.217325194228764</v>
      </c>
      <c r="E28" s="13"/>
      <c r="F28" s="24">
        <f>C28/G21</f>
        <v>0.6853852111504416</v>
      </c>
      <c r="G28" s="24">
        <f>D28/G21</f>
        <v>1.3734717739741091</v>
      </c>
      <c r="H28" s="9">
        <f t="shared" si="6"/>
        <v>1.0294284925622754</v>
      </c>
      <c r="I28" s="15"/>
      <c r="J28" s="9">
        <f t="shared" si="7"/>
        <v>0.48655067461595863</v>
      </c>
      <c r="K28" s="16">
        <f t="shared" si="8"/>
        <v>0.34404328141183371</v>
      </c>
      <c r="L28" s="13"/>
      <c r="M28" s="10" t="s">
        <v>12</v>
      </c>
      <c r="N28" s="16">
        <f t="shared" si="5"/>
        <v>1.0294284925622754</v>
      </c>
      <c r="O28" s="9">
        <f t="shared" si="9"/>
        <v>102.94284925622755</v>
      </c>
      <c r="P28" s="16">
        <v>0.48655067461595863</v>
      </c>
    </row>
    <row r="29" spans="2:16" x14ac:dyDescent="0.25">
      <c r="B29" s="2" t="s">
        <v>13</v>
      </c>
      <c r="C29" s="4">
        <v>25.965102974828362</v>
      </c>
      <c r="D29" s="4">
        <v>49.18100633914429</v>
      </c>
      <c r="E29" s="13"/>
      <c r="F29" s="24">
        <f>C29/G21</f>
        <v>0.77162267384333938</v>
      </c>
      <c r="G29" s="24">
        <f>D29/G21</f>
        <v>1.4615455078497563</v>
      </c>
      <c r="H29" s="9">
        <f t="shared" si="6"/>
        <v>1.1165840908465479</v>
      </c>
      <c r="I29" s="15"/>
      <c r="J29" s="9">
        <f t="shared" si="7"/>
        <v>0.48784911442137785</v>
      </c>
      <c r="K29" s="16">
        <f t="shared" si="8"/>
        <v>0.3449614170032082</v>
      </c>
      <c r="L29" s="13"/>
      <c r="M29" s="10" t="s">
        <v>13</v>
      </c>
      <c r="N29" s="16">
        <f t="shared" si="5"/>
        <v>1.1165840908465479</v>
      </c>
      <c r="O29" s="9">
        <f t="shared" si="9"/>
        <v>111.65840908465479</v>
      </c>
      <c r="P29" s="16">
        <v>0.48784911442137785</v>
      </c>
    </row>
    <row r="34" spans="2:16" x14ac:dyDescent="0.25">
      <c r="G34" s="1" t="s">
        <v>4</v>
      </c>
      <c r="K34" s="5"/>
    </row>
    <row r="35" spans="2:16" x14ac:dyDescent="0.25">
      <c r="G35" s="4">
        <f>AVERAGE(C38:D38)</f>
        <v>26.524999999999991</v>
      </c>
      <c r="K35" s="5"/>
    </row>
    <row r="36" spans="2:16" x14ac:dyDescent="0.25">
      <c r="C36" s="7" t="s">
        <v>15</v>
      </c>
      <c r="D36" s="7" t="s">
        <v>16</v>
      </c>
      <c r="N36" s="1"/>
      <c r="O36" s="1"/>
    </row>
    <row r="37" spans="2:16" ht="30" x14ac:dyDescent="0.25">
      <c r="B37" s="22" t="s">
        <v>7</v>
      </c>
      <c r="C37" s="7" t="s">
        <v>18</v>
      </c>
      <c r="D37" s="7" t="s">
        <v>18</v>
      </c>
      <c r="E37" s="11"/>
      <c r="F37" s="7" t="s">
        <v>0</v>
      </c>
      <c r="G37" s="7" t="s">
        <v>0</v>
      </c>
      <c r="H37" s="7" t="s">
        <v>1</v>
      </c>
      <c r="I37" s="11"/>
      <c r="J37" s="7" t="s">
        <v>3</v>
      </c>
      <c r="K37" s="7" t="s">
        <v>2</v>
      </c>
      <c r="L37" s="21"/>
      <c r="M37" s="7" t="s">
        <v>18</v>
      </c>
      <c r="N37" s="8" t="s">
        <v>5</v>
      </c>
      <c r="O37" s="8" t="s">
        <v>20</v>
      </c>
      <c r="P37" s="7" t="s">
        <v>3</v>
      </c>
    </row>
    <row r="38" spans="2:16" x14ac:dyDescent="0.25">
      <c r="B38" s="2" t="s">
        <v>8</v>
      </c>
      <c r="C38" s="6">
        <v>25.249999999999972</v>
      </c>
      <c r="D38" s="4">
        <v>27.800000000000011</v>
      </c>
      <c r="E38" s="12"/>
      <c r="F38" s="23">
        <f>C38/G35</f>
        <v>0.95193213949104538</v>
      </c>
      <c r="G38" s="23">
        <f>D38/G35</f>
        <v>1.0480678605089546</v>
      </c>
      <c r="H38" s="4">
        <f>AVERAGE(F38:G38)</f>
        <v>1</v>
      </c>
      <c r="I38" s="14"/>
      <c r="J38" s="4">
        <f>STDEV(F38:G38)</f>
        <v>6.7978220246021723E-2</v>
      </c>
      <c r="K38" s="3">
        <f>J38/SQRT(2)</f>
        <v>4.8067860508954612E-2</v>
      </c>
      <c r="L38" s="13"/>
      <c r="M38" s="10" t="s">
        <v>8</v>
      </c>
      <c r="N38" s="3">
        <f t="shared" ref="N38:N43" si="10">H38</f>
        <v>1</v>
      </c>
      <c r="O38" s="4">
        <f>N38*100</f>
        <v>100</v>
      </c>
      <c r="P38" s="3">
        <v>6.7978220246021723E-2</v>
      </c>
    </row>
    <row r="39" spans="2:16" x14ac:dyDescent="0.25">
      <c r="B39" s="2" t="s">
        <v>9</v>
      </c>
      <c r="C39" s="6">
        <v>10.033744374437445</v>
      </c>
      <c r="D39" s="4">
        <v>14.790255241567939</v>
      </c>
      <c r="E39" s="12"/>
      <c r="F39" s="23">
        <f>C39/G35</f>
        <v>0.37827499997879166</v>
      </c>
      <c r="G39" s="23">
        <f>D39/G35</f>
        <v>0.55759680458314587</v>
      </c>
      <c r="H39" s="4">
        <f t="shared" ref="H39:H43" si="11">AVERAGE(F39:G39)</f>
        <v>0.46793590228096876</v>
      </c>
      <c r="I39" s="14"/>
      <c r="J39" s="4">
        <f t="shared" ref="J39:J43" si="12">STDEV(F39:G39)</f>
        <v>0.12679966405034801</v>
      </c>
      <c r="K39" s="3">
        <f t="shared" ref="K39:K43" si="13">J39/SQRT(2)</f>
        <v>8.9660902302177159E-2</v>
      </c>
      <c r="L39" s="13"/>
      <c r="M39" s="10" t="s">
        <v>9</v>
      </c>
      <c r="N39" s="3">
        <f t="shared" si="10"/>
        <v>0.46793590228096876</v>
      </c>
      <c r="O39" s="4">
        <f t="shared" ref="O39:O43" si="14">N39*100</f>
        <v>46.793590228096875</v>
      </c>
      <c r="P39" s="3">
        <v>0.12679966405034801</v>
      </c>
    </row>
    <row r="40" spans="2:16" x14ac:dyDescent="0.25">
      <c r="B40" s="2" t="s">
        <v>10</v>
      </c>
      <c r="C40" s="6">
        <v>4.9458403361344248</v>
      </c>
      <c r="D40" s="4">
        <v>9.0031378299120579</v>
      </c>
      <c r="E40" s="12"/>
      <c r="F40" s="23">
        <f>C40/G35</f>
        <v>0.18645957911911126</v>
      </c>
      <c r="G40" s="23">
        <f>D40/G35</f>
        <v>0.33942084184399851</v>
      </c>
      <c r="H40" s="4">
        <f t="shared" si="11"/>
        <v>0.26294021048155491</v>
      </c>
      <c r="I40" s="14"/>
      <c r="J40" s="4">
        <f t="shared" si="12"/>
        <v>0.10815994613162468</v>
      </c>
      <c r="K40" s="3">
        <f t="shared" si="13"/>
        <v>7.6480631362443485E-2</v>
      </c>
      <c r="L40" s="13"/>
      <c r="M40" s="10" t="s">
        <v>10</v>
      </c>
      <c r="N40" s="3">
        <f t="shared" si="10"/>
        <v>0.26294021048155491</v>
      </c>
      <c r="O40" s="4">
        <f t="shared" si="14"/>
        <v>26.294021048155493</v>
      </c>
      <c r="P40" s="3">
        <v>0.10815994613162468</v>
      </c>
    </row>
    <row r="41" spans="2:16" x14ac:dyDescent="0.25">
      <c r="B41" s="2" t="s">
        <v>11</v>
      </c>
      <c r="C41" s="6">
        <v>2.7297184300341155</v>
      </c>
      <c r="D41" s="4">
        <v>6.5031599081867082</v>
      </c>
      <c r="E41" s="12"/>
      <c r="F41" s="23">
        <f>C41/G35</f>
        <v>0.10291115664596104</v>
      </c>
      <c r="G41" s="23">
        <f>D41/G35</f>
        <v>0.24517096732089388</v>
      </c>
      <c r="H41" s="4">
        <f t="shared" si="11"/>
        <v>0.17404106198342745</v>
      </c>
      <c r="I41" s="14"/>
      <c r="J41" s="4">
        <f t="shared" si="12"/>
        <v>0.10059287681855945</v>
      </c>
      <c r="K41" s="3">
        <f t="shared" si="13"/>
        <v>7.1129905337466451E-2</v>
      </c>
      <c r="L41" s="13"/>
      <c r="M41" s="10" t="s">
        <v>11</v>
      </c>
      <c r="N41" s="3">
        <f t="shared" si="10"/>
        <v>0.17404106198342745</v>
      </c>
      <c r="O41" s="4">
        <f t="shared" si="14"/>
        <v>17.404106198342745</v>
      </c>
      <c r="P41" s="3">
        <v>0.10059287681855945</v>
      </c>
    </row>
    <row r="42" spans="2:16" x14ac:dyDescent="0.25">
      <c r="B42" s="2" t="s">
        <v>12</v>
      </c>
      <c r="C42" s="4">
        <v>1.6241698841698653</v>
      </c>
      <c r="D42" s="4">
        <v>6.2587014428413301</v>
      </c>
      <c r="E42" s="13"/>
      <c r="F42" s="24">
        <f>C42/G35</f>
        <v>6.1231663870682969E-2</v>
      </c>
      <c r="G42" s="24">
        <f>D42/G35</f>
        <v>0.23595481405622365</v>
      </c>
      <c r="H42" s="9">
        <f t="shared" si="11"/>
        <v>0.14859323896345331</v>
      </c>
      <c r="I42" s="15"/>
      <c r="J42" s="9">
        <f t="shared" si="12"/>
        <v>0.12354792432647138</v>
      </c>
      <c r="K42" s="16">
        <f t="shared" si="13"/>
        <v>8.736157509277033E-2</v>
      </c>
      <c r="L42" s="13"/>
      <c r="M42" s="10" t="s">
        <v>12</v>
      </c>
      <c r="N42" s="16">
        <f t="shared" si="10"/>
        <v>0.14859323896345331</v>
      </c>
      <c r="O42" s="9">
        <f t="shared" si="14"/>
        <v>14.85932389634533</v>
      </c>
      <c r="P42" s="16">
        <v>0.12354792432647138</v>
      </c>
    </row>
    <row r="43" spans="2:16" x14ac:dyDescent="0.25">
      <c r="B43" s="2" t="s">
        <v>13</v>
      </c>
      <c r="C43" s="4">
        <v>1.5030205949656528</v>
      </c>
      <c r="D43" s="4">
        <v>6.2297385103011331</v>
      </c>
      <c r="E43" s="13"/>
      <c r="F43" s="24">
        <f>C43/G35</f>
        <v>5.6664301412465722E-2</v>
      </c>
      <c r="G43" s="24">
        <f>D43/G35</f>
        <v>0.23486290331012763</v>
      </c>
      <c r="H43" s="9">
        <f t="shared" si="11"/>
        <v>0.14576360236129668</v>
      </c>
      <c r="I43" s="15"/>
      <c r="J43" s="9">
        <f t="shared" si="12"/>
        <v>0.1260054397997987</v>
      </c>
      <c r="K43" s="16">
        <f t="shared" si="13"/>
        <v>8.9099300948830937E-2</v>
      </c>
      <c r="L43" s="13"/>
      <c r="M43" s="10" t="s">
        <v>13</v>
      </c>
      <c r="N43" s="16">
        <f t="shared" si="10"/>
        <v>0.14576360236129668</v>
      </c>
      <c r="O43" s="9">
        <f t="shared" si="14"/>
        <v>14.576360236129668</v>
      </c>
      <c r="P43" s="16">
        <v>0.1260054397997987</v>
      </c>
    </row>
    <row r="47" spans="2:16" x14ac:dyDescent="0.25">
      <c r="C47" s="3"/>
      <c r="D47" s="3"/>
    </row>
    <row r="48" spans="2:16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</sheetData>
  <pageMargins left="0.45" right="0.45" top="0.5" bottom="0.5" header="0.3" footer="0.3"/>
  <pageSetup scale="7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SJCRH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w7x64110607</dc:creator>
  <cp:lastModifiedBy>Suresh</cp:lastModifiedBy>
  <cp:lastPrinted>2017-03-31T20:37:09Z</cp:lastPrinted>
  <dcterms:created xsi:type="dcterms:W3CDTF">2012-11-08T23:01:09Z</dcterms:created>
  <dcterms:modified xsi:type="dcterms:W3CDTF">2018-01-11T19:19:20Z</dcterms:modified>
</cp:coreProperties>
</file>