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Z:\ResearchHome\ResearchHomeDirs\ogdengrp\common\Ogden Lab\Disp cleavage MS\ELIFE SUBMISSION\Source Data\Fig 4B - Rel-Ret Assay\"/>
    </mc:Choice>
  </mc:AlternateContent>
  <bookViews>
    <workbookView xWindow="0" yWindow="0" windowWidth="23790" windowHeight="11190"/>
  </bookViews>
  <sheets>
    <sheet name="Sheet1" sheetId="1" r:id="rId1"/>
  </sheets>
  <definedNames>
    <definedName name="_xlnm.Print_Area" localSheetId="0">Sheet1!$A$1:$R$38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K12" i="1" s="1"/>
  <c r="F17" i="1"/>
  <c r="D11" i="1" s="1"/>
  <c r="T13" i="1" s="1"/>
  <c r="D12" i="1" l="1"/>
  <c r="T14" i="1" s="1"/>
  <c r="D13" i="1"/>
  <c r="T15" i="1" s="1"/>
  <c r="D14" i="1"/>
  <c r="T16" i="1" s="1"/>
  <c r="D10" i="1"/>
  <c r="T12" i="1" s="1"/>
  <c r="K10" i="1"/>
  <c r="O10" i="1" s="1"/>
  <c r="K13" i="1"/>
  <c r="K11" i="1"/>
  <c r="K14" i="1"/>
  <c r="O12" i="1" l="1"/>
  <c r="U14" i="1" s="1"/>
  <c r="O11" i="1"/>
  <c r="U13" i="1" s="1"/>
  <c r="O14" i="1"/>
  <c r="U16" i="1" s="1"/>
  <c r="U12" i="1"/>
  <c r="O13" i="1"/>
  <c r="U15" i="1" s="1"/>
  <c r="V12" i="1" l="1"/>
  <c r="W12" i="1" s="1"/>
  <c r="V15" i="1"/>
  <c r="W15" i="1" s="1"/>
  <c r="V16" i="1"/>
  <c r="W16" i="1" s="1"/>
  <c r="V13" i="1"/>
  <c r="W13" i="1" s="1"/>
  <c r="V14" i="1"/>
  <c r="W14" i="1" s="1"/>
  <c r="M43" i="1" l="1"/>
  <c r="K37" i="1" s="1"/>
  <c r="K39" i="1" l="1"/>
  <c r="K38" i="1"/>
  <c r="K40" i="1"/>
  <c r="K36" i="1"/>
  <c r="M30" i="1"/>
  <c r="F43" i="1"/>
  <c r="F30" i="1"/>
  <c r="D27" i="1" l="1"/>
  <c r="T27" i="1" s="1"/>
  <c r="D25" i="1"/>
  <c r="T25" i="1" s="1"/>
  <c r="D24" i="1"/>
  <c r="T24" i="1" s="1"/>
  <c r="D23" i="1"/>
  <c r="T23" i="1" s="1"/>
  <c r="D26" i="1"/>
  <c r="D36" i="1"/>
  <c r="D40" i="1"/>
  <c r="T40" i="1" s="1"/>
  <c r="D39" i="1"/>
  <c r="T39" i="1" s="1"/>
  <c r="D38" i="1"/>
  <c r="T38" i="1" s="1"/>
  <c r="D37" i="1"/>
  <c r="T37" i="1" s="1"/>
  <c r="K27" i="1"/>
  <c r="K26" i="1"/>
  <c r="K25" i="1"/>
  <c r="K24" i="1"/>
  <c r="K23" i="1"/>
  <c r="O37" i="1"/>
  <c r="O40" i="1"/>
  <c r="O36" i="1"/>
  <c r="O39" i="1"/>
  <c r="O38" i="1"/>
  <c r="T26" i="1"/>
  <c r="T36" i="1"/>
  <c r="U37" i="1" l="1"/>
  <c r="U36" i="1"/>
  <c r="U38" i="1"/>
  <c r="U39" i="1"/>
  <c r="U40" i="1"/>
  <c r="O27" i="1"/>
  <c r="U27" i="1" s="1"/>
  <c r="O26" i="1"/>
  <c r="O25" i="1"/>
  <c r="O24" i="1"/>
  <c r="U24" i="1" s="1"/>
  <c r="O23" i="1"/>
  <c r="V36" i="1" l="1"/>
  <c r="W36" i="1" s="1"/>
  <c r="U23" i="1"/>
  <c r="V23" i="1" s="1"/>
  <c r="W23" i="1" s="1"/>
  <c r="U25" i="1"/>
  <c r="V40" i="1"/>
  <c r="W40" i="1" s="1"/>
  <c r="U26" i="1"/>
  <c r="V37" i="1"/>
  <c r="W37" i="1" s="1"/>
  <c r="V39" i="1"/>
  <c r="W39" i="1" s="1"/>
  <c r="V38" i="1"/>
  <c r="W38" i="1" s="1"/>
  <c r="V27" i="1" l="1"/>
  <c r="W27" i="1" s="1"/>
  <c r="V26" i="1"/>
  <c r="W26" i="1" s="1"/>
  <c r="V25" i="1"/>
  <c r="W25" i="1" s="1"/>
  <c r="V24" i="1"/>
  <c r="W24" i="1" s="1"/>
</calcChain>
</file>

<file path=xl/sharedStrings.xml><?xml version="1.0" encoding="utf-8"?>
<sst xmlns="http://schemas.openxmlformats.org/spreadsheetml/2006/main" count="169" uniqueCount="47">
  <si>
    <t>Blank</t>
  </si>
  <si>
    <t>Peak Intensity</t>
  </si>
  <si>
    <t>Normalization</t>
  </si>
  <si>
    <t>Fraction</t>
  </si>
  <si>
    <t xml:space="preserve">Background  </t>
  </si>
  <si>
    <t xml:space="preserve"> Subtraction</t>
  </si>
  <si>
    <t>Note: Peak Intensity = Pixel Mean</t>
  </si>
  <si>
    <t>Avg</t>
  </si>
  <si>
    <t>N/A</t>
  </si>
  <si>
    <t>Percentage</t>
  </si>
  <si>
    <t>Exp 96-16 (A) (Histogram - Photoshop)</t>
  </si>
  <si>
    <t>Disp KO Stables (Shh)</t>
  </si>
  <si>
    <t>mDisp WT vs CS, Shh &amp; Scube2</t>
  </si>
  <si>
    <t>Shh</t>
  </si>
  <si>
    <t>(-)</t>
  </si>
  <si>
    <t>(+)</t>
  </si>
  <si>
    <t>Scube2</t>
  </si>
  <si>
    <t>0ng</t>
  </si>
  <si>
    <t>500ng</t>
  </si>
  <si>
    <t>1000ng</t>
  </si>
  <si>
    <t>2000ng</t>
  </si>
  <si>
    <t>Date:</t>
  </si>
  <si>
    <t>Densitometry on Shh Media Samples</t>
  </si>
  <si>
    <t>Bands Inverted</t>
  </si>
  <si>
    <t>WT - Media Normalization</t>
  </si>
  <si>
    <t>CS - Media Normalization</t>
  </si>
  <si>
    <r>
      <rPr>
        <b/>
        <sz val="11"/>
        <color theme="1"/>
        <rFont val="Calibri"/>
        <family val="2"/>
        <scheme val="minor"/>
      </rPr>
      <t xml:space="preserve">A) </t>
    </r>
    <r>
      <rPr>
        <b/>
        <u/>
        <sz val="11"/>
        <color theme="1"/>
        <rFont val="Calibri"/>
        <family val="2"/>
        <scheme val="minor"/>
      </rPr>
      <t>Empty - Media Input - Shh Band</t>
    </r>
  </si>
  <si>
    <r>
      <rPr>
        <b/>
        <sz val="11"/>
        <color theme="1"/>
        <rFont val="Calibri"/>
        <family val="2"/>
        <scheme val="minor"/>
      </rPr>
      <t xml:space="preserve">B) </t>
    </r>
    <r>
      <rPr>
        <b/>
        <u/>
        <sz val="11"/>
        <color theme="1"/>
        <rFont val="Calibri"/>
        <family val="2"/>
        <scheme val="minor"/>
      </rPr>
      <t>mDispatched WT - Media Input - Shh Band</t>
    </r>
  </si>
  <si>
    <r>
      <rPr>
        <b/>
        <sz val="11"/>
        <color theme="1"/>
        <rFont val="Calibri"/>
        <family val="2"/>
        <scheme val="minor"/>
      </rPr>
      <t xml:space="preserve">C) </t>
    </r>
    <r>
      <rPr>
        <b/>
        <u/>
        <sz val="11"/>
        <color theme="1"/>
        <rFont val="Calibri"/>
        <family val="2"/>
        <scheme val="minor"/>
      </rPr>
      <t>mDispatched CS - Media Input - Shh Band</t>
    </r>
  </si>
  <si>
    <r>
      <t xml:space="preserve">D) </t>
    </r>
    <r>
      <rPr>
        <b/>
        <u/>
        <sz val="11"/>
        <color theme="1"/>
        <rFont val="Calibri"/>
        <family val="2"/>
        <scheme val="minor"/>
      </rPr>
      <t>Empty - Coomassie - Media - Top Band</t>
    </r>
  </si>
  <si>
    <r>
      <t xml:space="preserve">E) </t>
    </r>
    <r>
      <rPr>
        <b/>
        <u/>
        <sz val="11"/>
        <color theme="1"/>
        <rFont val="Calibri"/>
        <family val="2"/>
        <scheme val="minor"/>
      </rPr>
      <t>mDispatched WT - Coomassie - Media - Top Band</t>
    </r>
  </si>
  <si>
    <r>
      <t xml:space="preserve">F) </t>
    </r>
    <r>
      <rPr>
        <b/>
        <u/>
        <sz val="11"/>
        <color theme="1"/>
        <rFont val="Calibri"/>
        <family val="2"/>
        <scheme val="minor"/>
      </rPr>
      <t>mDispatched CS - Coomassie - Media - Top Band</t>
    </r>
  </si>
  <si>
    <r>
      <rPr>
        <b/>
        <sz val="11"/>
        <color theme="1"/>
        <rFont val="Calibri"/>
        <family val="2"/>
        <scheme val="minor"/>
      </rPr>
      <t>I)</t>
    </r>
    <r>
      <rPr>
        <b/>
        <u/>
        <sz val="11"/>
        <color theme="1"/>
        <rFont val="Calibri"/>
        <family val="2"/>
        <scheme val="minor"/>
      </rPr>
      <t xml:space="preserve"> CS Input - Shh Band - Normalization</t>
    </r>
  </si>
  <si>
    <t>H) WT Input - Shh Band - Normalization</t>
  </si>
  <si>
    <r>
      <rPr>
        <b/>
        <sz val="11"/>
        <color theme="1"/>
        <rFont val="Calibri"/>
        <family val="2"/>
        <scheme val="minor"/>
      </rPr>
      <t>G)</t>
    </r>
    <r>
      <rPr>
        <b/>
        <u/>
        <sz val="11"/>
        <color theme="1"/>
        <rFont val="Calibri"/>
        <family val="2"/>
        <scheme val="minor"/>
      </rPr>
      <t xml:space="preserve"> Empty Input - Shh Band - Normalization</t>
    </r>
  </si>
  <si>
    <t>Disp WT</t>
  </si>
  <si>
    <t>Disp CS</t>
  </si>
  <si>
    <t>(-) Shh, (0ng) Scube2</t>
  </si>
  <si>
    <t>(+) Shh, (500ng) Scube2</t>
  </si>
  <si>
    <t>(+) Shh, (0ng) Scube2</t>
  </si>
  <si>
    <t>(+) Shh, (1000ng) Scube2</t>
  </si>
  <si>
    <t>(+) Shh, (2000ng) Scube2</t>
  </si>
  <si>
    <t>Control</t>
  </si>
  <si>
    <t>GFP</t>
  </si>
  <si>
    <t>Shh + 1x Scube2</t>
  </si>
  <si>
    <t>Shh + 2x Scube2</t>
  </si>
  <si>
    <t>Shh + 4x Scube2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</si>
</sst>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9"/>
      <name val="Arial"/>
      <family val="2"/>
    </font>
    <font>
      <b/>
      <sz val="9"/>
      <name val="Arial"/>
      <family val="2"/>
    </font>
    <font>
      <b/>
      <u/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6" fillId="0" borderId="0" xfId="0" applyFont="1" applyAlignment="1">
      <alignment horizontal="left" vertical="center"/>
    </xf>
    <xf numFmtId="2" fontId="0" fillId="0" borderId="0" xfId="0" applyNumberFormat="1"/>
    <xf numFmtId="0" fontId="1" fillId="0" borderId="0" xfId="0" applyFont="1"/>
    <xf numFmtId="0" fontId="7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14" fontId="7" fillId="0" borderId="0" xfId="0" applyNumberFormat="1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0748852559348"/>
          <c:y val="5.8588710893896882E-2"/>
          <c:w val="0.69515532331050389"/>
          <c:h val="0.523560100964390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Sheet1!$S$11</c:f>
              <c:strCache>
                <c:ptCount val="1"/>
                <c:pt idx="0">
                  <c:v>GFP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Sheet1!$S$36:$S$40</c:f>
              <c:strCache>
                <c:ptCount val="5"/>
                <c:pt idx="0">
                  <c:v>Control</c:v>
                </c:pt>
                <c:pt idx="1">
                  <c:v>Shh</c:v>
                </c:pt>
                <c:pt idx="2">
                  <c:v>Shh + 1x Scube2</c:v>
                </c:pt>
                <c:pt idx="3">
                  <c:v>Shh + 2x Scube2</c:v>
                </c:pt>
                <c:pt idx="4">
                  <c:v>Shh + 4x Scube2</c:v>
                </c:pt>
              </c:strCache>
            </c:strRef>
          </c:cat>
          <c:val>
            <c:numRef>
              <c:f>Sheet1!$V$12:$V$16</c:f>
              <c:numCache>
                <c:formatCode>0.00</c:formatCode>
                <c:ptCount val="5"/>
                <c:pt idx="0">
                  <c:v>1</c:v>
                </c:pt>
                <c:pt idx="1">
                  <c:v>3.474891955945917</c:v>
                </c:pt>
                <c:pt idx="2">
                  <c:v>2.0251754175951695</c:v>
                </c:pt>
                <c:pt idx="3">
                  <c:v>1.9069259803034293</c:v>
                </c:pt>
                <c:pt idx="4">
                  <c:v>6.190006301197239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0F-4175-B2A0-C60FD60BAF45}"/>
            </c:ext>
          </c:extLst>
        </c:ser>
        <c:ser>
          <c:idx val="1"/>
          <c:order val="1"/>
          <c:tx>
            <c:strRef>
              <c:f>Sheet1!$S$22</c:f>
              <c:strCache>
                <c:ptCount val="1"/>
                <c:pt idx="0">
                  <c:v>Disp WT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Sheet1!$S$36:$S$40</c:f>
              <c:strCache>
                <c:ptCount val="5"/>
                <c:pt idx="0">
                  <c:v>Control</c:v>
                </c:pt>
                <c:pt idx="1">
                  <c:v>Shh</c:v>
                </c:pt>
                <c:pt idx="2">
                  <c:v>Shh + 1x Scube2</c:v>
                </c:pt>
                <c:pt idx="3">
                  <c:v>Shh + 2x Scube2</c:v>
                </c:pt>
                <c:pt idx="4">
                  <c:v>Shh + 4x Scube2</c:v>
                </c:pt>
              </c:strCache>
            </c:strRef>
          </c:cat>
          <c:val>
            <c:numRef>
              <c:f>Sheet1!$V$23:$V$27</c:f>
              <c:numCache>
                <c:formatCode>0.00</c:formatCode>
                <c:ptCount val="5"/>
                <c:pt idx="0">
                  <c:v>1</c:v>
                </c:pt>
                <c:pt idx="1">
                  <c:v>9.0753021071765421</c:v>
                </c:pt>
                <c:pt idx="2">
                  <c:v>21.932787827924979</c:v>
                </c:pt>
                <c:pt idx="3">
                  <c:v>40.172457749646718</c:v>
                </c:pt>
                <c:pt idx="4">
                  <c:v>27.233290915575246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0F-4175-B2A0-C60FD60BAF45}"/>
            </c:ext>
          </c:extLst>
        </c:ser>
        <c:ser>
          <c:idx val="2"/>
          <c:order val="2"/>
          <c:tx>
            <c:strRef>
              <c:f>Sheet1!$S$35</c:f>
              <c:strCache>
                <c:ptCount val="1"/>
                <c:pt idx="0">
                  <c:v>Disp CS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Sheet1!$S$36:$S$40</c:f>
              <c:strCache>
                <c:ptCount val="5"/>
                <c:pt idx="0">
                  <c:v>Control</c:v>
                </c:pt>
                <c:pt idx="1">
                  <c:v>Shh</c:v>
                </c:pt>
                <c:pt idx="2">
                  <c:v>Shh + 1x Scube2</c:v>
                </c:pt>
                <c:pt idx="3">
                  <c:v>Shh + 2x Scube2</c:v>
                </c:pt>
                <c:pt idx="4">
                  <c:v>Shh + 4x Scube2</c:v>
                </c:pt>
              </c:strCache>
            </c:strRef>
          </c:cat>
          <c:val>
            <c:numRef>
              <c:f>Sheet1!$V$36:$V$40</c:f>
              <c:numCache>
                <c:formatCode>0.00</c:formatCode>
                <c:ptCount val="5"/>
                <c:pt idx="0">
                  <c:v>1</c:v>
                </c:pt>
                <c:pt idx="1">
                  <c:v>1.7323693377950933</c:v>
                </c:pt>
                <c:pt idx="2">
                  <c:v>1.8622725076719246</c:v>
                </c:pt>
                <c:pt idx="3">
                  <c:v>3.437020427883013</c:v>
                </c:pt>
                <c:pt idx="4">
                  <c:v>6.7986248675911209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0F-4175-B2A0-C60FD60BA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584232"/>
        <c:axId val="188584624"/>
      </c:barChart>
      <c:catAx>
        <c:axId val="18858423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8584624"/>
        <c:crosses val="autoZero"/>
        <c:auto val="1"/>
        <c:lblAlgn val="ctr"/>
        <c:lblOffset val="100"/>
        <c:noMultiLvlLbl val="0"/>
      </c:catAx>
      <c:valAx>
        <c:axId val="1885846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000"/>
                  <a:t>Relative Signal Intensity</a:t>
                </a:r>
              </a:p>
            </c:rich>
          </c:tx>
          <c:layout>
            <c:manualLayout>
              <c:xMode val="edge"/>
              <c:yMode val="edge"/>
              <c:x val="4.3721794683501111E-2"/>
              <c:y val="2.102150092678415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8584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6103635604186465"/>
          <c:y val="8.8233625969167645E-2"/>
          <c:w val="0.21670437944110363"/>
          <c:h val="0.163070742450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740568</xdr:colOff>
      <xdr:row>44</xdr:row>
      <xdr:rowOff>161926</xdr:rowOff>
    </xdr:from>
    <xdr:to>
      <xdr:col>16</xdr:col>
      <xdr:colOff>323849</xdr:colOff>
      <xdr:row>72</xdr:row>
      <xdr:rowOff>66676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C61"/>
  <sheetViews>
    <sheetView tabSelected="1" zoomScale="80" zoomScaleNormal="80" workbookViewId="0">
      <selection activeCell="U70" sqref="U70"/>
    </sheetView>
  </sheetViews>
  <sheetFormatPr defaultRowHeight="15" x14ac:dyDescent="0.25"/>
  <cols>
    <col min="1" max="1" width="2.7109375" customWidth="1"/>
    <col min="3" max="4" width="13.85546875" customWidth="1"/>
    <col min="5" max="5" width="9.140625" style="2"/>
    <col min="7" max="7" width="6.28515625" customWidth="1"/>
    <col min="8" max="8" width="5.7109375" customWidth="1"/>
    <col min="9" max="9" width="14.7109375" customWidth="1"/>
    <col min="10" max="10" width="15.5703125" style="2" customWidth="1"/>
    <col min="11" max="11" width="11.5703125" style="2" customWidth="1"/>
    <col min="12" max="12" width="13" style="2" customWidth="1"/>
    <col min="14" max="14" width="2.140625" customWidth="1"/>
    <col min="16" max="16" width="2.7109375" customWidth="1"/>
    <col min="17" max="17" width="14.7109375" customWidth="1"/>
    <col min="18" max="18" width="5.5703125" customWidth="1"/>
    <col min="19" max="19" width="24.85546875" customWidth="1"/>
    <col min="20" max="20" width="16.7109375" customWidth="1"/>
    <col min="21" max="21" width="15" customWidth="1"/>
    <col min="22" max="22" width="10.42578125" customWidth="1"/>
    <col min="23" max="23" width="13.5703125" customWidth="1"/>
    <col min="24" max="24" width="3.85546875" customWidth="1"/>
    <col min="26" max="26" width="3.28515625" customWidth="1"/>
    <col min="28" max="28" width="3.140625" customWidth="1"/>
  </cols>
  <sheetData>
    <row r="2" spans="2:29" ht="18.75" x14ac:dyDescent="0.3">
      <c r="B2" s="14" t="s">
        <v>10</v>
      </c>
      <c r="G2" s="18" t="s">
        <v>12</v>
      </c>
      <c r="S2" s="21" t="s">
        <v>21</v>
      </c>
      <c r="T2" s="22">
        <v>42831</v>
      </c>
    </row>
    <row r="3" spans="2:29" ht="18.75" x14ac:dyDescent="0.3">
      <c r="B3" s="23" t="s">
        <v>11</v>
      </c>
      <c r="G3" s="24" t="s">
        <v>22</v>
      </c>
      <c r="Q3" s="11"/>
      <c r="R3" s="12"/>
      <c r="S3" s="12"/>
      <c r="W3" s="15"/>
    </row>
    <row r="4" spans="2:29" ht="18.75" x14ac:dyDescent="0.3">
      <c r="B4" s="25" t="s">
        <v>23</v>
      </c>
      <c r="G4" s="24"/>
      <c r="Q4" s="11"/>
      <c r="R4" s="12"/>
      <c r="S4" s="12"/>
      <c r="W4" s="15"/>
    </row>
    <row r="5" spans="2:29" ht="18.75" x14ac:dyDescent="0.3">
      <c r="B5" s="25"/>
      <c r="G5" s="24"/>
      <c r="Q5" s="11"/>
      <c r="R5" s="12"/>
      <c r="S5" s="12"/>
      <c r="W5" s="15"/>
    </row>
    <row r="6" spans="2:29" ht="15.75" x14ac:dyDescent="0.25">
      <c r="Q6" s="11"/>
      <c r="R6" s="12"/>
      <c r="S6" s="12"/>
      <c r="W6" s="15"/>
    </row>
    <row r="7" spans="2:29" x14ac:dyDescent="0.25">
      <c r="B7" s="4" t="s">
        <v>26</v>
      </c>
      <c r="I7" s="17" t="s">
        <v>29</v>
      </c>
      <c r="L7" s="1"/>
      <c r="Q7" s="2"/>
      <c r="R7" s="10"/>
    </row>
    <row r="8" spans="2:29" x14ac:dyDescent="0.25">
      <c r="D8" s="3" t="s">
        <v>4</v>
      </c>
      <c r="K8" s="3" t="s">
        <v>4</v>
      </c>
      <c r="Q8" s="2"/>
      <c r="R8" s="10"/>
      <c r="Y8" s="4"/>
      <c r="Z8" s="4"/>
    </row>
    <row r="9" spans="2:29" x14ac:dyDescent="0.25">
      <c r="C9" s="3" t="s">
        <v>1</v>
      </c>
      <c r="D9" s="3" t="s">
        <v>5</v>
      </c>
      <c r="E9" s="3" t="s">
        <v>13</v>
      </c>
      <c r="F9" s="3" t="s">
        <v>16</v>
      </c>
      <c r="J9" s="3" t="s">
        <v>1</v>
      </c>
      <c r="K9" s="3" t="s">
        <v>5</v>
      </c>
      <c r="L9" s="3" t="s">
        <v>13</v>
      </c>
      <c r="M9" s="3" t="s">
        <v>16</v>
      </c>
      <c r="O9" s="4" t="s">
        <v>24</v>
      </c>
      <c r="P9" s="2"/>
      <c r="Q9" s="2"/>
      <c r="R9" s="10"/>
      <c r="S9" s="4" t="s">
        <v>34</v>
      </c>
      <c r="U9" s="2"/>
      <c r="V9" s="2"/>
      <c r="W9" s="2"/>
      <c r="Z9" s="4"/>
      <c r="AA9" s="5"/>
      <c r="AB9" s="6"/>
      <c r="AC9" s="5"/>
    </row>
    <row r="10" spans="2:29" x14ac:dyDescent="0.25">
      <c r="B10">
        <v>1</v>
      </c>
      <c r="C10" s="8">
        <v>61.33</v>
      </c>
      <c r="D10" s="8">
        <f>C10-F17</f>
        <v>2.0999999999999943</v>
      </c>
      <c r="E10" s="2" t="s">
        <v>14</v>
      </c>
      <c r="F10" s="2" t="s">
        <v>17</v>
      </c>
      <c r="I10" s="17">
        <v>1</v>
      </c>
      <c r="J10" s="8">
        <v>107.74</v>
      </c>
      <c r="K10" s="8">
        <f>J10-M17</f>
        <v>36.654999999999987</v>
      </c>
      <c r="L10" s="2" t="s">
        <v>14</v>
      </c>
      <c r="M10" s="2" t="s">
        <v>17</v>
      </c>
      <c r="O10" s="8">
        <f>K10/K10</f>
        <v>1</v>
      </c>
      <c r="P10" s="2"/>
      <c r="Q10" s="2"/>
      <c r="R10" s="10"/>
      <c r="U10" s="2"/>
      <c r="V10" s="2"/>
      <c r="W10" s="2"/>
      <c r="X10" s="4"/>
      <c r="Z10" s="4"/>
      <c r="AA10" s="7"/>
      <c r="AB10" s="1"/>
      <c r="AC10" s="8"/>
    </row>
    <row r="11" spans="2:29" x14ac:dyDescent="0.25">
      <c r="B11">
        <v>2</v>
      </c>
      <c r="C11" s="8">
        <v>66.37</v>
      </c>
      <c r="D11" s="8">
        <f>C11-F17</f>
        <v>7.1400000000000006</v>
      </c>
      <c r="E11" s="2" t="s">
        <v>15</v>
      </c>
      <c r="F11" s="2" t="s">
        <v>17</v>
      </c>
      <c r="I11" s="17">
        <v>2</v>
      </c>
      <c r="J11" s="8">
        <v>106.95</v>
      </c>
      <c r="K11" s="8">
        <f>J11-M17</f>
        <v>35.864999999999995</v>
      </c>
      <c r="L11" s="2" t="s">
        <v>15</v>
      </c>
      <c r="M11" s="2" t="s">
        <v>17</v>
      </c>
      <c r="O11" s="8">
        <f>K10/K11</f>
        <v>1.0220270458664433</v>
      </c>
      <c r="P11" s="2"/>
      <c r="Q11" s="2"/>
      <c r="R11" s="9"/>
      <c r="S11" s="4" t="s">
        <v>43</v>
      </c>
      <c r="T11" s="3" t="s">
        <v>1</v>
      </c>
      <c r="U11" s="3" t="s">
        <v>2</v>
      </c>
      <c r="V11" s="3" t="s">
        <v>3</v>
      </c>
      <c r="W11" s="3" t="s">
        <v>9</v>
      </c>
      <c r="X11" s="3"/>
      <c r="Z11" s="2"/>
      <c r="AA11" s="7"/>
      <c r="AB11" s="1"/>
      <c r="AC11" s="8"/>
    </row>
    <row r="12" spans="2:29" x14ac:dyDescent="0.25">
      <c r="B12">
        <v>3</v>
      </c>
      <c r="C12" s="8">
        <v>63.73</v>
      </c>
      <c r="D12" s="8">
        <f>C12-F17</f>
        <v>4.4999999999999929</v>
      </c>
      <c r="E12" s="2" t="s">
        <v>15</v>
      </c>
      <c r="F12" s="2" t="s">
        <v>18</v>
      </c>
      <c r="I12" s="17">
        <v>3</v>
      </c>
      <c r="J12" s="8">
        <v>109.87</v>
      </c>
      <c r="K12" s="8">
        <f>J12-M17</f>
        <v>38.784999999999997</v>
      </c>
      <c r="L12" s="2" t="s">
        <v>15</v>
      </c>
      <c r="M12" s="2" t="s">
        <v>18</v>
      </c>
      <c r="O12" s="8">
        <f>K10/K12</f>
        <v>0.94508186154441121</v>
      </c>
      <c r="P12" s="2"/>
      <c r="Q12" s="2"/>
      <c r="R12" s="12"/>
      <c r="S12" t="s">
        <v>37</v>
      </c>
      <c r="T12" s="8">
        <f>D10</f>
        <v>2.0999999999999943</v>
      </c>
      <c r="U12" s="8">
        <f>T12*O10</f>
        <v>2.0999999999999943</v>
      </c>
      <c r="V12" s="8">
        <f>U12/U12</f>
        <v>1</v>
      </c>
      <c r="W12" s="8">
        <f>V12*100</f>
        <v>100</v>
      </c>
      <c r="X12" s="8"/>
      <c r="Z12" s="2"/>
      <c r="AA12" s="7"/>
      <c r="AB12" s="1"/>
      <c r="AC12" s="8"/>
    </row>
    <row r="13" spans="2:29" x14ac:dyDescent="0.25">
      <c r="B13">
        <v>4</v>
      </c>
      <c r="C13" s="8">
        <v>63.11</v>
      </c>
      <c r="D13" s="8">
        <f>C13-F17</f>
        <v>3.8799999999999955</v>
      </c>
      <c r="E13" s="2" t="s">
        <v>15</v>
      </c>
      <c r="F13" s="2" t="s">
        <v>19</v>
      </c>
      <c r="I13" s="17">
        <v>4</v>
      </c>
      <c r="J13" s="8">
        <v>106.6</v>
      </c>
      <c r="K13" s="8">
        <f>J13-M17</f>
        <v>35.514999999999986</v>
      </c>
      <c r="L13" s="2" t="s">
        <v>15</v>
      </c>
      <c r="M13" s="2" t="s">
        <v>19</v>
      </c>
      <c r="O13" s="8">
        <f>K10/K13</f>
        <v>1.0320991130508237</v>
      </c>
      <c r="P13" s="2"/>
      <c r="Q13" s="2"/>
      <c r="R13" s="10"/>
      <c r="S13" t="s">
        <v>39</v>
      </c>
      <c r="T13" s="8">
        <f>D11</f>
        <v>7.1400000000000006</v>
      </c>
      <c r="U13" s="8">
        <f>T13*O11</f>
        <v>7.2972731074864061</v>
      </c>
      <c r="V13" s="8">
        <f>U13/U12</f>
        <v>3.474891955945917</v>
      </c>
      <c r="W13" s="8">
        <f>V13*100</f>
        <v>347.48919559459171</v>
      </c>
      <c r="X13" s="8"/>
      <c r="Z13" s="2"/>
      <c r="AA13" s="7"/>
      <c r="AB13" s="1"/>
      <c r="AC13" s="8"/>
    </row>
    <row r="14" spans="2:29" x14ac:dyDescent="0.25">
      <c r="B14">
        <v>5</v>
      </c>
      <c r="C14" s="8">
        <v>73.3</v>
      </c>
      <c r="D14" s="8">
        <f>C14-F17</f>
        <v>14.069999999999993</v>
      </c>
      <c r="E14" s="2" t="s">
        <v>15</v>
      </c>
      <c r="F14" s="2" t="s">
        <v>20</v>
      </c>
      <c r="I14" s="17">
        <v>5</v>
      </c>
      <c r="J14" s="8">
        <v>110.76</v>
      </c>
      <c r="K14" s="8">
        <f>J14-M17</f>
        <v>39.674999999999997</v>
      </c>
      <c r="L14" s="2" t="s">
        <v>15</v>
      </c>
      <c r="M14" s="2" t="s">
        <v>20</v>
      </c>
      <c r="O14" s="8">
        <f>K10/K14</f>
        <v>0.92388153749212321</v>
      </c>
      <c r="P14" s="2"/>
      <c r="Q14" s="2"/>
      <c r="R14" s="10"/>
      <c r="S14" t="s">
        <v>38</v>
      </c>
      <c r="T14" s="8">
        <f>D12</f>
        <v>4.4999999999999929</v>
      </c>
      <c r="U14" s="8">
        <f>T14*O12</f>
        <v>4.2528683769498441</v>
      </c>
      <c r="V14" s="8">
        <f>U14/U12</f>
        <v>2.0251754175951695</v>
      </c>
      <c r="W14" s="8">
        <f t="shared" ref="W14:W16" si="0">V14*100</f>
        <v>202.51754175951694</v>
      </c>
      <c r="X14" s="8"/>
      <c r="Y14" s="2"/>
      <c r="Z14" s="2"/>
    </row>
    <row r="15" spans="2:29" x14ac:dyDescent="0.25">
      <c r="C15" s="8"/>
      <c r="D15" s="8"/>
      <c r="F15" s="2"/>
      <c r="I15" s="17"/>
      <c r="J15" s="8"/>
      <c r="M15" s="2"/>
      <c r="P15" s="8"/>
      <c r="Q15" s="2"/>
      <c r="R15" s="10"/>
      <c r="S15" t="s">
        <v>40</v>
      </c>
      <c r="T15" s="8">
        <f>D13</f>
        <v>3.8799999999999955</v>
      </c>
      <c r="U15" s="8">
        <f>T15*O13</f>
        <v>4.0045445586371908</v>
      </c>
      <c r="V15" s="8">
        <f>U15/U12</f>
        <v>1.9069259803034293</v>
      </c>
      <c r="W15" s="8">
        <f t="shared" si="0"/>
        <v>190.69259803034294</v>
      </c>
      <c r="X15" s="8"/>
      <c r="Y15" s="2"/>
      <c r="Z15" s="2"/>
    </row>
    <row r="16" spans="2:29" x14ac:dyDescent="0.25">
      <c r="B16">
        <v>6</v>
      </c>
      <c r="C16" s="8">
        <v>58.99</v>
      </c>
      <c r="D16" s="2" t="s">
        <v>8</v>
      </c>
      <c r="E16" s="2" t="s">
        <v>0</v>
      </c>
      <c r="F16" s="3" t="s">
        <v>7</v>
      </c>
      <c r="I16" s="17">
        <v>6</v>
      </c>
      <c r="J16" s="8">
        <v>70.41</v>
      </c>
      <c r="K16" s="2" t="s">
        <v>8</v>
      </c>
      <c r="L16" s="2" t="s">
        <v>0</v>
      </c>
      <c r="M16" s="3" t="s">
        <v>7</v>
      </c>
      <c r="P16" s="8"/>
      <c r="Q16" s="2"/>
      <c r="R16" s="10"/>
      <c r="S16" t="s">
        <v>41</v>
      </c>
      <c r="T16" s="8">
        <f>D14</f>
        <v>14.069999999999993</v>
      </c>
      <c r="U16" s="8">
        <f>T16*O14</f>
        <v>12.999013232514168</v>
      </c>
      <c r="V16" s="8">
        <f>U16/U12</f>
        <v>6.190006301197239</v>
      </c>
      <c r="W16" s="8">
        <f t="shared" si="0"/>
        <v>619.00063011972395</v>
      </c>
      <c r="Y16" s="2"/>
      <c r="Z16" s="2"/>
    </row>
    <row r="17" spans="2:29" x14ac:dyDescent="0.25">
      <c r="B17">
        <v>7</v>
      </c>
      <c r="C17" s="8">
        <v>59.47</v>
      </c>
      <c r="D17" s="2" t="s">
        <v>8</v>
      </c>
      <c r="E17" s="2" t="s">
        <v>0</v>
      </c>
      <c r="F17" s="8">
        <f>AVERAGE(C16,C17)</f>
        <v>59.230000000000004</v>
      </c>
      <c r="I17" s="17">
        <v>7</v>
      </c>
      <c r="J17" s="8">
        <v>71.760000000000005</v>
      </c>
      <c r="K17" s="2" t="s">
        <v>8</v>
      </c>
      <c r="L17" s="2" t="s">
        <v>0</v>
      </c>
      <c r="M17" s="2">
        <f>AVERAGE(J16,J17)</f>
        <v>71.085000000000008</v>
      </c>
      <c r="P17" s="8"/>
      <c r="Q17" s="2"/>
      <c r="Y17" s="2"/>
      <c r="Z17" s="2"/>
    </row>
    <row r="20" spans="2:29" x14ac:dyDescent="0.25">
      <c r="B20" s="4" t="s">
        <v>27</v>
      </c>
      <c r="I20" s="17" t="s">
        <v>30</v>
      </c>
      <c r="L20" s="1"/>
      <c r="Q20" s="2"/>
      <c r="R20" s="19"/>
      <c r="S20" s="4" t="s">
        <v>33</v>
      </c>
      <c r="U20" s="2"/>
      <c r="V20" s="2"/>
      <c r="W20" s="2"/>
      <c r="Y20" s="3"/>
      <c r="Z20" s="3"/>
    </row>
    <row r="21" spans="2:29" x14ac:dyDescent="0.25">
      <c r="D21" s="3" t="s">
        <v>4</v>
      </c>
      <c r="K21" s="3" t="s">
        <v>4</v>
      </c>
      <c r="Q21" s="2"/>
      <c r="R21" s="19"/>
      <c r="U21" s="2"/>
      <c r="V21" s="2"/>
      <c r="W21" s="2"/>
      <c r="X21" s="4"/>
      <c r="Z21" s="2"/>
    </row>
    <row r="22" spans="2:29" x14ac:dyDescent="0.25">
      <c r="C22" s="3" t="s">
        <v>1</v>
      </c>
      <c r="D22" s="3" t="s">
        <v>5</v>
      </c>
      <c r="E22" s="3" t="s">
        <v>13</v>
      </c>
      <c r="F22" s="3" t="s">
        <v>16</v>
      </c>
      <c r="J22" s="3" t="s">
        <v>1</v>
      </c>
      <c r="K22" s="3" t="s">
        <v>5</v>
      </c>
      <c r="L22" s="3" t="s">
        <v>13</v>
      </c>
      <c r="M22" s="3" t="s">
        <v>16</v>
      </c>
      <c r="O22" s="4" t="s">
        <v>24</v>
      </c>
      <c r="P22" s="2"/>
      <c r="Q22" s="2"/>
      <c r="R22" s="20"/>
      <c r="S22" s="4" t="s">
        <v>35</v>
      </c>
      <c r="T22" s="3" t="s">
        <v>1</v>
      </c>
      <c r="U22" s="3" t="s">
        <v>2</v>
      </c>
      <c r="V22" s="3" t="s">
        <v>3</v>
      </c>
      <c r="W22" s="3" t="s">
        <v>9</v>
      </c>
      <c r="X22" s="3"/>
      <c r="Z22" s="2"/>
      <c r="AA22" s="5"/>
      <c r="AB22" s="6"/>
      <c r="AC22" s="5"/>
    </row>
    <row r="23" spans="2:29" x14ac:dyDescent="0.25">
      <c r="B23">
        <v>1</v>
      </c>
      <c r="C23" s="8">
        <v>60.83</v>
      </c>
      <c r="D23" s="8">
        <f>C23-F30</f>
        <v>1.5999999999999943</v>
      </c>
      <c r="E23" s="2" t="s">
        <v>14</v>
      </c>
      <c r="F23" s="2" t="s">
        <v>17</v>
      </c>
      <c r="I23" s="17">
        <v>1</v>
      </c>
      <c r="J23" s="8">
        <v>106.49</v>
      </c>
      <c r="K23" s="8">
        <f>J23-M30</f>
        <v>35.404999999999987</v>
      </c>
      <c r="L23" s="2" t="s">
        <v>14</v>
      </c>
      <c r="M23" s="2" t="s">
        <v>17</v>
      </c>
      <c r="O23" s="8">
        <f>K23/K23</f>
        <v>1</v>
      </c>
      <c r="P23" s="2"/>
      <c r="Q23" s="2"/>
      <c r="R23" s="20"/>
      <c r="S23" t="s">
        <v>37</v>
      </c>
      <c r="T23" s="8">
        <f>D23</f>
        <v>1.5999999999999943</v>
      </c>
      <c r="U23" s="8">
        <f>T23*O23</f>
        <v>1.5999999999999943</v>
      </c>
      <c r="V23" s="8">
        <f>U23/U23</f>
        <v>1</v>
      </c>
      <c r="W23" s="8">
        <f>V23*100</f>
        <v>100</v>
      </c>
      <c r="X23" s="8"/>
      <c r="Z23" s="2"/>
      <c r="AA23" s="8"/>
      <c r="AB23" s="2"/>
      <c r="AC23" s="8"/>
    </row>
    <row r="24" spans="2:29" x14ac:dyDescent="0.25">
      <c r="B24">
        <v>2</v>
      </c>
      <c r="C24" s="8">
        <v>74.459999999999994</v>
      </c>
      <c r="D24" s="8">
        <f>C24-F30</f>
        <v>15.22999999999999</v>
      </c>
      <c r="E24" s="2" t="s">
        <v>15</v>
      </c>
      <c r="F24" s="2" t="s">
        <v>17</v>
      </c>
      <c r="I24" s="17">
        <v>2</v>
      </c>
      <c r="J24" s="8">
        <v>108.22</v>
      </c>
      <c r="K24" s="8">
        <f>J24-M30</f>
        <v>37.134999999999991</v>
      </c>
      <c r="L24" s="2" t="s">
        <v>15</v>
      </c>
      <c r="M24" s="2" t="s">
        <v>17</v>
      </c>
      <c r="O24" s="8">
        <f>K23/K24</f>
        <v>0.95341322202773648</v>
      </c>
      <c r="P24" s="2"/>
      <c r="Q24" s="2"/>
      <c r="R24" s="20"/>
      <c r="S24" t="s">
        <v>39</v>
      </c>
      <c r="T24" s="8">
        <f>D24</f>
        <v>15.22999999999999</v>
      </c>
      <c r="U24" s="8">
        <f>T24*O24</f>
        <v>14.520483371482417</v>
      </c>
      <c r="V24" s="8">
        <f>U24/U23</f>
        <v>9.0753021071765421</v>
      </c>
      <c r="W24" s="8">
        <f>V24*100</f>
        <v>907.5302107176542</v>
      </c>
      <c r="X24" s="8"/>
      <c r="Z24" s="2"/>
      <c r="AA24" s="8"/>
      <c r="AB24" s="2"/>
      <c r="AC24" s="8"/>
    </row>
    <row r="25" spans="2:29" x14ac:dyDescent="0.25">
      <c r="B25">
        <v>3</v>
      </c>
      <c r="C25" s="8">
        <v>99.09</v>
      </c>
      <c r="D25" s="8">
        <f>C25-F30</f>
        <v>39.86</v>
      </c>
      <c r="E25" s="2" t="s">
        <v>15</v>
      </c>
      <c r="F25" s="2" t="s">
        <v>18</v>
      </c>
      <c r="I25" s="17">
        <v>3</v>
      </c>
      <c r="J25" s="8">
        <v>111.3</v>
      </c>
      <c r="K25" s="8">
        <f>J25-M30</f>
        <v>40.214999999999989</v>
      </c>
      <c r="L25" s="2" t="s">
        <v>15</v>
      </c>
      <c r="M25" s="2" t="s">
        <v>18</v>
      </c>
      <c r="O25" s="8">
        <f>K23/K25</f>
        <v>0.88039288822578632</v>
      </c>
      <c r="P25" s="2"/>
      <c r="Q25" s="2"/>
      <c r="R25" s="20"/>
      <c r="S25" t="s">
        <v>38</v>
      </c>
      <c r="T25" s="8">
        <f>D25</f>
        <v>39.86</v>
      </c>
      <c r="U25" s="8">
        <f>T25*O25</f>
        <v>35.092460524679844</v>
      </c>
      <c r="V25" s="8">
        <f>U25/U23</f>
        <v>21.932787827924979</v>
      </c>
      <c r="W25" s="8">
        <f t="shared" ref="W25:W27" si="1">V25*100</f>
        <v>2193.2787827924981</v>
      </c>
      <c r="X25" s="8"/>
      <c r="Y25" s="8"/>
      <c r="Z25" s="2"/>
      <c r="AA25" s="8"/>
      <c r="AB25" s="2"/>
      <c r="AC25" s="8"/>
    </row>
    <row r="26" spans="2:29" x14ac:dyDescent="0.25">
      <c r="B26">
        <v>4</v>
      </c>
      <c r="C26" s="8">
        <v>129.86000000000001</v>
      </c>
      <c r="D26" s="8">
        <f>C26-F30</f>
        <v>70.63000000000001</v>
      </c>
      <c r="E26" s="2" t="s">
        <v>15</v>
      </c>
      <c r="F26" s="2" t="s">
        <v>19</v>
      </c>
      <c r="I26" s="17">
        <v>4</v>
      </c>
      <c r="J26" s="8">
        <v>109.99</v>
      </c>
      <c r="K26" s="8">
        <f>J26-M30</f>
        <v>38.904999999999987</v>
      </c>
      <c r="L26" s="2" t="s">
        <v>15</v>
      </c>
      <c r="M26" s="2" t="s">
        <v>19</v>
      </c>
      <c r="O26" s="8">
        <f>K23/K26</f>
        <v>0.9100372702737437</v>
      </c>
      <c r="P26" s="2"/>
      <c r="Q26" s="2"/>
      <c r="S26" t="s">
        <v>40</v>
      </c>
      <c r="T26" s="8">
        <f>D26</f>
        <v>70.63000000000001</v>
      </c>
      <c r="U26" s="8">
        <f>T26*O26</f>
        <v>64.275932399434524</v>
      </c>
      <c r="V26" s="8">
        <f>U26/U23</f>
        <v>40.172457749646718</v>
      </c>
      <c r="W26" s="8">
        <f t="shared" si="1"/>
        <v>4017.2457749646719</v>
      </c>
      <c r="X26" s="8"/>
      <c r="Y26" s="8"/>
      <c r="Z26" s="2"/>
      <c r="AA26" s="8"/>
      <c r="AB26" s="2"/>
      <c r="AC26" s="8"/>
    </row>
    <row r="27" spans="2:29" x14ac:dyDescent="0.25">
      <c r="B27">
        <v>5</v>
      </c>
      <c r="C27" s="8">
        <v>106.68</v>
      </c>
      <c r="D27" s="8">
        <f>C27-F30</f>
        <v>47.45</v>
      </c>
      <c r="E27" s="2" t="s">
        <v>15</v>
      </c>
      <c r="F27" s="2" t="s">
        <v>20</v>
      </c>
      <c r="I27" s="17">
        <v>5</v>
      </c>
      <c r="J27" s="8">
        <v>109.64</v>
      </c>
      <c r="K27" s="8">
        <f>J27-M30</f>
        <v>38.554999999999993</v>
      </c>
      <c r="L27" s="2" t="s">
        <v>15</v>
      </c>
      <c r="M27" s="2" t="s">
        <v>20</v>
      </c>
      <c r="O27" s="8">
        <f>K23/K27</f>
        <v>0.91829853456101662</v>
      </c>
      <c r="P27" s="2"/>
      <c r="Q27" s="2"/>
      <c r="R27" s="1"/>
      <c r="S27" t="s">
        <v>41</v>
      </c>
      <c r="T27" s="8">
        <f>D27</f>
        <v>47.45</v>
      </c>
      <c r="U27" s="8">
        <f>T27*O27</f>
        <v>43.57326546492024</v>
      </c>
      <c r="V27" s="8">
        <f>U27/U23</f>
        <v>27.233290915575246</v>
      </c>
      <c r="W27" s="8">
        <f t="shared" si="1"/>
        <v>2723.3290915575244</v>
      </c>
    </row>
    <row r="28" spans="2:29" x14ac:dyDescent="0.25">
      <c r="C28" s="8"/>
      <c r="D28" s="8"/>
      <c r="F28" s="2"/>
      <c r="I28" s="17"/>
      <c r="J28" s="8"/>
      <c r="M28" s="2"/>
      <c r="P28" s="8"/>
      <c r="Q28" s="2"/>
      <c r="R28" s="1"/>
      <c r="T28" s="8"/>
      <c r="U28" s="8"/>
      <c r="V28" s="8"/>
      <c r="W28" s="8"/>
    </row>
    <row r="29" spans="2:29" x14ac:dyDescent="0.25">
      <c r="B29">
        <v>6</v>
      </c>
      <c r="C29" s="8">
        <v>58.99</v>
      </c>
      <c r="D29" s="2" t="s">
        <v>8</v>
      </c>
      <c r="E29" s="2" t="s">
        <v>0</v>
      </c>
      <c r="F29" s="3" t="s">
        <v>7</v>
      </c>
      <c r="I29" s="17">
        <v>6</v>
      </c>
      <c r="J29" s="8">
        <v>70.41</v>
      </c>
      <c r="K29" s="2" t="s">
        <v>8</v>
      </c>
      <c r="L29" s="2" t="s">
        <v>0</v>
      </c>
      <c r="M29" s="3" t="s">
        <v>7</v>
      </c>
      <c r="P29" s="8"/>
      <c r="Q29" s="2"/>
      <c r="R29" s="1"/>
      <c r="U29" s="2"/>
      <c r="V29" s="2"/>
      <c r="W29" s="8"/>
    </row>
    <row r="30" spans="2:29" x14ac:dyDescent="0.25">
      <c r="B30">
        <v>7</v>
      </c>
      <c r="C30" s="8">
        <v>59.47</v>
      </c>
      <c r="D30" s="2" t="s">
        <v>8</v>
      </c>
      <c r="E30" s="2" t="s">
        <v>0</v>
      </c>
      <c r="F30" s="8">
        <f>AVERAGE(C29,C30)</f>
        <v>59.230000000000004</v>
      </c>
      <c r="I30" s="17">
        <v>7</v>
      </c>
      <c r="J30" s="8">
        <v>71.760000000000005</v>
      </c>
      <c r="K30" s="2" t="s">
        <v>8</v>
      </c>
      <c r="L30" s="2" t="s">
        <v>0</v>
      </c>
      <c r="M30" s="2">
        <f>AVERAGE(J29,J30)</f>
        <v>71.085000000000008</v>
      </c>
      <c r="P30" s="8"/>
      <c r="Q30" s="2"/>
      <c r="R30" s="1"/>
      <c r="U30" s="2"/>
      <c r="V30" s="2"/>
      <c r="W30" s="8"/>
    </row>
    <row r="31" spans="2:29" x14ac:dyDescent="0.25">
      <c r="U31" s="2"/>
      <c r="V31" s="2"/>
      <c r="W31" s="8"/>
    </row>
    <row r="32" spans="2:29" x14ac:dyDescent="0.25">
      <c r="U32" s="2"/>
      <c r="V32" s="2"/>
      <c r="W32" s="8"/>
    </row>
    <row r="33" spans="2:24" x14ac:dyDescent="0.25">
      <c r="B33" s="4" t="s">
        <v>28</v>
      </c>
      <c r="I33" s="17" t="s">
        <v>31</v>
      </c>
      <c r="L33" s="1"/>
      <c r="Q33" s="2"/>
      <c r="S33" s="4" t="s">
        <v>32</v>
      </c>
      <c r="U33" s="2"/>
      <c r="V33" s="2"/>
      <c r="W33" s="8"/>
      <c r="X33" s="3"/>
    </row>
    <row r="34" spans="2:24" x14ac:dyDescent="0.25">
      <c r="B34" s="4"/>
      <c r="D34" s="3" t="s">
        <v>4</v>
      </c>
      <c r="K34" s="3" t="s">
        <v>4</v>
      </c>
      <c r="Q34" s="2"/>
      <c r="U34" s="2"/>
      <c r="V34" s="2"/>
      <c r="W34" s="8"/>
      <c r="X34" s="8"/>
    </row>
    <row r="35" spans="2:24" x14ac:dyDescent="0.25">
      <c r="B35" s="4"/>
      <c r="C35" s="3" t="s">
        <v>1</v>
      </c>
      <c r="D35" s="3" t="s">
        <v>5</v>
      </c>
      <c r="E35" s="3" t="s">
        <v>13</v>
      </c>
      <c r="F35" s="3" t="s">
        <v>16</v>
      </c>
      <c r="J35" s="3" t="s">
        <v>1</v>
      </c>
      <c r="K35" s="3" t="s">
        <v>5</v>
      </c>
      <c r="L35" s="3" t="s">
        <v>13</v>
      </c>
      <c r="M35" s="3" t="s">
        <v>16</v>
      </c>
      <c r="O35" s="4" t="s">
        <v>25</v>
      </c>
      <c r="P35" s="2"/>
      <c r="Q35" s="2"/>
      <c r="S35" s="4" t="s">
        <v>36</v>
      </c>
      <c r="T35" s="3" t="s">
        <v>1</v>
      </c>
      <c r="U35" s="3" t="s">
        <v>2</v>
      </c>
      <c r="V35" s="3" t="s">
        <v>3</v>
      </c>
      <c r="W35" s="3" t="s">
        <v>9</v>
      </c>
      <c r="X35" s="8"/>
    </row>
    <row r="36" spans="2:24" x14ac:dyDescent="0.25">
      <c r="B36" s="17">
        <v>1</v>
      </c>
      <c r="C36" s="8">
        <v>61.01</v>
      </c>
      <c r="D36" s="8">
        <f>C36-F43</f>
        <v>1.779999999999994</v>
      </c>
      <c r="E36" s="2" t="s">
        <v>14</v>
      </c>
      <c r="F36" s="2" t="s">
        <v>17</v>
      </c>
      <c r="I36" s="17">
        <v>1</v>
      </c>
      <c r="J36" s="8">
        <v>107.4</v>
      </c>
      <c r="K36" s="8">
        <f>J36-M43</f>
        <v>36.314999999999998</v>
      </c>
      <c r="L36" s="2" t="s">
        <v>14</v>
      </c>
      <c r="M36" s="2" t="s">
        <v>17</v>
      </c>
      <c r="O36" s="8">
        <f>K36/K36</f>
        <v>1</v>
      </c>
      <c r="P36" s="2"/>
      <c r="Q36" s="2"/>
      <c r="S36" t="s">
        <v>42</v>
      </c>
      <c r="T36" s="8">
        <f>D36</f>
        <v>1.779999999999994</v>
      </c>
      <c r="U36" s="10">
        <f>T36*O36</f>
        <v>1.779999999999994</v>
      </c>
      <c r="V36" s="8">
        <f>U36/U36</f>
        <v>1</v>
      </c>
      <c r="W36" s="8">
        <f t="shared" ref="W36:W40" si="2">V36*100</f>
        <v>100</v>
      </c>
      <c r="X36" s="8"/>
    </row>
    <row r="37" spans="2:24" x14ac:dyDescent="0.25">
      <c r="B37" s="17">
        <v>2</v>
      </c>
      <c r="C37" s="8">
        <v>61.94</v>
      </c>
      <c r="D37" s="8">
        <f>C37-F43</f>
        <v>2.7099999999999937</v>
      </c>
      <c r="E37" s="2" t="s">
        <v>15</v>
      </c>
      <c r="F37" s="2" t="s">
        <v>17</v>
      </c>
      <c r="I37" s="17">
        <v>2</v>
      </c>
      <c r="J37" s="8">
        <v>103</v>
      </c>
      <c r="K37" s="8">
        <f>J37-M43</f>
        <v>31.914999999999992</v>
      </c>
      <c r="L37" s="2" t="s">
        <v>15</v>
      </c>
      <c r="M37" s="2" t="s">
        <v>17</v>
      </c>
      <c r="O37" s="8">
        <f>K36/K37</f>
        <v>1.1378662071126431</v>
      </c>
      <c r="P37" s="2"/>
      <c r="Q37" s="2"/>
      <c r="S37" t="s">
        <v>13</v>
      </c>
      <c r="T37" s="8">
        <f>D37</f>
        <v>2.7099999999999937</v>
      </c>
      <c r="U37" s="10">
        <f>T37*O37</f>
        <v>3.0836174212752558</v>
      </c>
      <c r="V37" s="8">
        <f>U37/U36</f>
        <v>1.7323693377950933</v>
      </c>
      <c r="W37" s="8">
        <f t="shared" si="2"/>
        <v>173.23693377950931</v>
      </c>
      <c r="X37" s="8"/>
    </row>
    <row r="38" spans="2:24" x14ac:dyDescent="0.25">
      <c r="B38" s="17">
        <v>3</v>
      </c>
      <c r="C38" s="8">
        <v>61.13</v>
      </c>
      <c r="D38" s="8">
        <f>C38-F43</f>
        <v>1.8999999999999986</v>
      </c>
      <c r="E38" s="2" t="s">
        <v>15</v>
      </c>
      <c r="F38" s="2" t="s">
        <v>18</v>
      </c>
      <c r="I38" s="17">
        <v>3</v>
      </c>
      <c r="J38" s="8">
        <v>91.9</v>
      </c>
      <c r="K38" s="8">
        <f>J38-M43</f>
        <v>20.814999999999998</v>
      </c>
      <c r="L38" s="2" t="s">
        <v>15</v>
      </c>
      <c r="M38" s="2" t="s">
        <v>18</v>
      </c>
      <c r="O38" s="8">
        <f>K36/K38</f>
        <v>1.7446552966610618</v>
      </c>
      <c r="P38" s="2"/>
      <c r="Q38" s="2"/>
      <c r="S38" t="s">
        <v>44</v>
      </c>
      <c r="T38" s="8">
        <f>D38</f>
        <v>1.8999999999999986</v>
      </c>
      <c r="U38" s="10">
        <f>T38*O38</f>
        <v>3.3148450636560147</v>
      </c>
      <c r="V38" s="8">
        <f>U38/U36</f>
        <v>1.8622725076719246</v>
      </c>
      <c r="W38" s="8">
        <f t="shared" si="2"/>
        <v>186.22725076719246</v>
      </c>
      <c r="X38" s="2"/>
    </row>
    <row r="39" spans="2:24" x14ac:dyDescent="0.25">
      <c r="B39" s="17">
        <v>4</v>
      </c>
      <c r="C39" s="8">
        <v>63.05</v>
      </c>
      <c r="D39" s="8">
        <f>C39-F43</f>
        <v>3.8199999999999932</v>
      </c>
      <c r="E39" s="2" t="s">
        <v>15</v>
      </c>
      <c r="F39" s="2" t="s">
        <v>19</v>
      </c>
      <c r="I39" s="17">
        <v>4</v>
      </c>
      <c r="J39" s="8">
        <v>93.76</v>
      </c>
      <c r="K39" s="8">
        <f>J39-M43</f>
        <v>22.674999999999997</v>
      </c>
      <c r="L39" s="2" t="s">
        <v>15</v>
      </c>
      <c r="M39" s="2" t="s">
        <v>19</v>
      </c>
      <c r="O39" s="8">
        <f>K36/K39</f>
        <v>1.6015435501653805</v>
      </c>
      <c r="P39" s="2"/>
      <c r="Q39" s="2"/>
      <c r="S39" t="s">
        <v>45</v>
      </c>
      <c r="T39" s="8">
        <f>D39</f>
        <v>3.8199999999999932</v>
      </c>
      <c r="U39" s="10">
        <f>T39*O39</f>
        <v>6.1178963616317423</v>
      </c>
      <c r="V39" s="8">
        <f>U39/U36</f>
        <v>3.437020427883013</v>
      </c>
      <c r="W39" s="8">
        <f t="shared" si="2"/>
        <v>343.7020427883013</v>
      </c>
      <c r="X39" s="2"/>
    </row>
    <row r="40" spans="2:24" x14ac:dyDescent="0.25">
      <c r="B40" s="17">
        <v>5</v>
      </c>
      <c r="C40" s="8">
        <v>65.08</v>
      </c>
      <c r="D40" s="8">
        <f>C40-F43</f>
        <v>5.8499999999999943</v>
      </c>
      <c r="E40" s="2" t="s">
        <v>15</v>
      </c>
      <c r="F40" s="2" t="s">
        <v>20</v>
      </c>
      <c r="I40" s="17">
        <v>5</v>
      </c>
      <c r="J40" s="8">
        <v>88.64</v>
      </c>
      <c r="K40" s="8">
        <f>J40-M43</f>
        <v>17.554999999999993</v>
      </c>
      <c r="L40" s="2" t="s">
        <v>15</v>
      </c>
      <c r="M40" s="2" t="s">
        <v>20</v>
      </c>
      <c r="O40" s="8">
        <f>K36/K40</f>
        <v>2.0686414127029344</v>
      </c>
      <c r="P40" s="2"/>
      <c r="Q40" s="2"/>
      <c r="S40" t="s">
        <v>46</v>
      </c>
      <c r="T40" s="8">
        <f>D40</f>
        <v>5.8499999999999943</v>
      </c>
      <c r="U40" s="10">
        <f>T40*O40</f>
        <v>12.101552264312154</v>
      </c>
      <c r="V40" s="8">
        <f>U40/U36</f>
        <v>6.7986248675911209</v>
      </c>
      <c r="W40" s="8">
        <f t="shared" si="2"/>
        <v>679.86248675911213</v>
      </c>
    </row>
    <row r="41" spans="2:24" x14ac:dyDescent="0.25">
      <c r="B41" s="17"/>
      <c r="C41" s="8"/>
      <c r="D41" s="8"/>
      <c r="F41" s="2"/>
      <c r="I41" s="17"/>
      <c r="J41" s="8"/>
      <c r="M41" s="2"/>
      <c r="P41" s="8"/>
      <c r="Q41" s="2"/>
    </row>
    <row r="42" spans="2:24" x14ac:dyDescent="0.25">
      <c r="B42" s="17">
        <v>6</v>
      </c>
      <c r="C42" s="8">
        <v>58.99</v>
      </c>
      <c r="D42" s="2" t="s">
        <v>8</v>
      </c>
      <c r="E42" s="2" t="s">
        <v>0</v>
      </c>
      <c r="F42" s="3" t="s">
        <v>7</v>
      </c>
      <c r="I42" s="17">
        <v>6</v>
      </c>
      <c r="J42" s="8">
        <v>70.41</v>
      </c>
      <c r="K42" s="2" t="s">
        <v>8</v>
      </c>
      <c r="L42" s="2" t="s">
        <v>0</v>
      </c>
      <c r="M42" s="3" t="s">
        <v>7</v>
      </c>
      <c r="P42" s="8"/>
      <c r="Q42" s="2"/>
    </row>
    <row r="43" spans="2:24" x14ac:dyDescent="0.25">
      <c r="B43" s="17">
        <v>7</v>
      </c>
      <c r="C43" s="8">
        <v>59.47</v>
      </c>
      <c r="D43" s="2" t="s">
        <v>8</v>
      </c>
      <c r="E43" s="2" t="s">
        <v>0</v>
      </c>
      <c r="F43" s="2">
        <f>AVERAGE(C42,C43)</f>
        <v>59.230000000000004</v>
      </c>
      <c r="I43" s="17">
        <v>7</v>
      </c>
      <c r="J43" s="8">
        <v>71.760000000000005</v>
      </c>
      <c r="K43" s="2" t="s">
        <v>8</v>
      </c>
      <c r="L43" s="2" t="s">
        <v>0</v>
      </c>
      <c r="M43" s="2">
        <f>AVERAGE(J42,J43)</f>
        <v>71.085000000000008</v>
      </c>
      <c r="P43" s="8"/>
      <c r="Q43" s="2"/>
    </row>
    <row r="44" spans="2:24" x14ac:dyDescent="0.25">
      <c r="C44" s="2"/>
      <c r="D44" s="2"/>
      <c r="F44" s="2"/>
      <c r="L44" s="8"/>
    </row>
    <row r="45" spans="2:24" x14ac:dyDescent="0.25">
      <c r="I45" s="16"/>
    </row>
    <row r="46" spans="2:24" x14ac:dyDescent="0.25">
      <c r="B46" s="13" t="s">
        <v>6</v>
      </c>
    </row>
    <row r="57" spans="9:9" x14ac:dyDescent="0.25">
      <c r="I57" s="16"/>
    </row>
    <row r="58" spans="9:9" x14ac:dyDescent="0.25">
      <c r="I58" s="16"/>
    </row>
    <row r="59" spans="9:9" x14ac:dyDescent="0.25">
      <c r="I59" s="16"/>
    </row>
    <row r="60" spans="9:9" x14ac:dyDescent="0.25">
      <c r="I60" s="16"/>
    </row>
    <row r="61" spans="9:9" x14ac:dyDescent="0.25">
      <c r="I61" s="16"/>
    </row>
  </sheetData>
  <pageMargins left="0.45" right="0.45" top="0.5" bottom="0.5" header="0.3" footer="0.3"/>
  <pageSetup scale="7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SJCRH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SJCRH</dc:creator>
  <cp:lastModifiedBy>w7x64110607</cp:lastModifiedBy>
  <cp:lastPrinted>2017-04-06T21:44:18Z</cp:lastPrinted>
  <dcterms:created xsi:type="dcterms:W3CDTF">2015-06-23T18:58:48Z</dcterms:created>
  <dcterms:modified xsi:type="dcterms:W3CDTF">2018-01-11T17:57:43Z</dcterms:modified>
</cp:coreProperties>
</file>