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medecine/PSYAT/GDayer/home/Alex/PoA paper/FINAL FILES/Source data files/"/>
    </mc:Choice>
  </mc:AlternateContent>
  <bookViews>
    <workbookView xWindow="600" yWindow="440" windowWidth="27840" windowHeight="15720" activeTab="2"/>
  </bookViews>
  <sheets>
    <sheet name="P5 Dbx1_Htr3aGFP - Fig.3C" sheetId="2" r:id="rId1"/>
    <sheet name="P21 Dbx1_Htr3aGFP - Fig.3C" sheetId="3" r:id="rId2"/>
    <sheet name="P21 Hmx3_Htr3aGFP - Fig. 3C" sheetId="4" r:id="rId3"/>
    <sheet name="P21 PROX1_SOX6 - Fig. 3D" sheetId="1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" i="4" l="1"/>
  <c r="E50" i="4"/>
  <c r="F51" i="4" s="1"/>
  <c r="D50" i="4"/>
  <c r="C50" i="4"/>
  <c r="M49" i="4"/>
  <c r="L49" i="4"/>
  <c r="K49" i="4"/>
  <c r="J49" i="4"/>
  <c r="I49" i="4"/>
  <c r="M48" i="4"/>
  <c r="L48" i="4"/>
  <c r="K48" i="4"/>
  <c r="J48" i="4"/>
  <c r="I48" i="4"/>
  <c r="M47" i="4"/>
  <c r="L47" i="4"/>
  <c r="K47" i="4"/>
  <c r="J47" i="4"/>
  <c r="I47" i="4"/>
  <c r="M46" i="4"/>
  <c r="L46" i="4"/>
  <c r="K46" i="4"/>
  <c r="J46" i="4"/>
  <c r="I46" i="4"/>
  <c r="M45" i="4"/>
  <c r="L45" i="4"/>
  <c r="K45" i="4"/>
  <c r="J45" i="4"/>
  <c r="I45" i="4"/>
  <c r="M44" i="4"/>
  <c r="L44" i="4"/>
  <c r="K44" i="4"/>
  <c r="J44" i="4"/>
  <c r="I44" i="4"/>
  <c r="M43" i="4"/>
  <c r="L43" i="4"/>
  <c r="K43" i="4"/>
  <c r="J43" i="4"/>
  <c r="I43" i="4"/>
  <c r="M42" i="4"/>
  <c r="L42" i="4"/>
  <c r="K42" i="4"/>
  <c r="J42" i="4"/>
  <c r="I42" i="4"/>
  <c r="M41" i="4"/>
  <c r="L41" i="4"/>
  <c r="K41" i="4"/>
  <c r="J41" i="4"/>
  <c r="I41" i="4"/>
  <c r="M40" i="4"/>
  <c r="L40" i="4"/>
  <c r="K40" i="4"/>
  <c r="J40" i="4"/>
  <c r="I40" i="4"/>
  <c r="M39" i="4"/>
  <c r="L39" i="4"/>
  <c r="K39" i="4"/>
  <c r="J39" i="4"/>
  <c r="I39" i="4"/>
  <c r="M38" i="4"/>
  <c r="L38" i="4"/>
  <c r="K38" i="4"/>
  <c r="J38" i="4"/>
  <c r="I38" i="4"/>
  <c r="M37" i="4"/>
  <c r="L37" i="4"/>
  <c r="K37" i="4"/>
  <c r="J37" i="4"/>
  <c r="I37" i="4"/>
  <c r="M36" i="4"/>
  <c r="L36" i="4"/>
  <c r="E56" i="4" s="1"/>
  <c r="K36" i="4"/>
  <c r="J36" i="4"/>
  <c r="I36" i="4"/>
  <c r="M35" i="4"/>
  <c r="L35" i="4"/>
  <c r="K35" i="4"/>
  <c r="J35" i="4"/>
  <c r="I35" i="4"/>
  <c r="M34" i="4"/>
  <c r="L34" i="4"/>
  <c r="K34" i="4"/>
  <c r="J34" i="4"/>
  <c r="I34" i="4"/>
  <c r="M33" i="4"/>
  <c r="L33" i="4"/>
  <c r="K33" i="4"/>
  <c r="J33" i="4"/>
  <c r="I33" i="4"/>
  <c r="M32" i="4"/>
  <c r="L32" i="4"/>
  <c r="K32" i="4"/>
  <c r="J32" i="4"/>
  <c r="I32" i="4"/>
  <c r="M31" i="4"/>
  <c r="L31" i="4"/>
  <c r="K31" i="4"/>
  <c r="J31" i="4"/>
  <c r="I31" i="4"/>
  <c r="M30" i="4"/>
  <c r="L30" i="4"/>
  <c r="K30" i="4"/>
  <c r="J30" i="4"/>
  <c r="I30" i="4"/>
  <c r="M29" i="4"/>
  <c r="L29" i="4"/>
  <c r="K29" i="4"/>
  <c r="J29" i="4"/>
  <c r="D29" i="4"/>
  <c r="I29" i="4" s="1"/>
  <c r="M28" i="4"/>
  <c r="L28" i="4"/>
  <c r="K28" i="4"/>
  <c r="J28" i="4"/>
  <c r="I28" i="4"/>
  <c r="D28" i="4"/>
  <c r="M27" i="4"/>
  <c r="L27" i="4"/>
  <c r="K27" i="4"/>
  <c r="J27" i="4"/>
  <c r="D27" i="4"/>
  <c r="I27" i="4" s="1"/>
  <c r="M26" i="4"/>
  <c r="L26" i="4"/>
  <c r="K26" i="4"/>
  <c r="J26" i="4"/>
  <c r="I26" i="4"/>
  <c r="D26" i="4"/>
  <c r="M25" i="4"/>
  <c r="L25" i="4"/>
  <c r="K25" i="4"/>
  <c r="J25" i="4"/>
  <c r="D25" i="4"/>
  <c r="I25" i="4" s="1"/>
  <c r="M24" i="4"/>
  <c r="L24" i="4"/>
  <c r="K24" i="4"/>
  <c r="J24" i="4"/>
  <c r="I24" i="4"/>
  <c r="D24" i="4"/>
  <c r="M23" i="4"/>
  <c r="L23" i="4"/>
  <c r="K23" i="4"/>
  <c r="J23" i="4"/>
  <c r="D23" i="4"/>
  <c r="I23" i="4" s="1"/>
  <c r="M22" i="4"/>
  <c r="L22" i="4"/>
  <c r="K22" i="4"/>
  <c r="J22" i="4"/>
  <c r="I22" i="4"/>
  <c r="D22" i="4"/>
  <c r="M21" i="4"/>
  <c r="L21" i="4"/>
  <c r="K21" i="4"/>
  <c r="J21" i="4"/>
  <c r="D21" i="4"/>
  <c r="I21" i="4" s="1"/>
  <c r="M20" i="4"/>
  <c r="L20" i="4"/>
  <c r="K20" i="4"/>
  <c r="J20" i="4"/>
  <c r="I20" i="4"/>
  <c r="D20" i="4"/>
  <c r="M19" i="4"/>
  <c r="L19" i="4"/>
  <c r="K19" i="4"/>
  <c r="J19" i="4"/>
  <c r="D19" i="4"/>
  <c r="I19" i="4" s="1"/>
  <c r="M18" i="4"/>
  <c r="L18" i="4"/>
  <c r="K18" i="4"/>
  <c r="J18" i="4"/>
  <c r="I18" i="4"/>
  <c r="D18" i="4"/>
  <c r="M17" i="4"/>
  <c r="L17" i="4"/>
  <c r="K17" i="4"/>
  <c r="J17" i="4"/>
  <c r="D17" i="4"/>
  <c r="I17" i="4" s="1"/>
  <c r="M16" i="4"/>
  <c r="L16" i="4"/>
  <c r="K16" i="4"/>
  <c r="J16" i="4"/>
  <c r="I16" i="4"/>
  <c r="D16" i="4"/>
  <c r="M15" i="4"/>
  <c r="L15" i="4"/>
  <c r="E57" i="4" s="1"/>
  <c r="K15" i="4"/>
  <c r="D57" i="4" s="1"/>
  <c r="J15" i="4"/>
  <c r="D15" i="4"/>
  <c r="I15" i="4" s="1"/>
  <c r="M14" i="4"/>
  <c r="F57" i="4" s="1"/>
  <c r="L14" i="4"/>
  <c r="K14" i="4"/>
  <c r="J14" i="4"/>
  <c r="C57" i="4" s="1"/>
  <c r="I14" i="4"/>
  <c r="D14" i="4"/>
  <c r="M13" i="4"/>
  <c r="L13" i="4"/>
  <c r="K13" i="4"/>
  <c r="J13" i="4"/>
  <c r="D13" i="4"/>
  <c r="I13" i="4" s="1"/>
  <c r="M12" i="4"/>
  <c r="L12" i="4"/>
  <c r="K12" i="4"/>
  <c r="J12" i="4"/>
  <c r="I12" i="4"/>
  <c r="D12" i="4"/>
  <c r="M11" i="4"/>
  <c r="L11" i="4"/>
  <c r="K11" i="4"/>
  <c r="J11" i="4"/>
  <c r="D11" i="4"/>
  <c r="I11" i="4" s="1"/>
  <c r="M10" i="4"/>
  <c r="F56" i="4" s="1"/>
  <c r="L10" i="4"/>
  <c r="K10" i="4"/>
  <c r="D56" i="4" s="1"/>
  <c r="J10" i="4"/>
  <c r="C56" i="4" s="1"/>
  <c r="I10" i="4"/>
  <c r="D10" i="4"/>
  <c r="M9" i="4"/>
  <c r="L9" i="4"/>
  <c r="K9" i="4"/>
  <c r="J9" i="4"/>
  <c r="D9" i="4"/>
  <c r="I9" i="4" s="1"/>
  <c r="M8" i="4"/>
  <c r="L8" i="4"/>
  <c r="K8" i="4"/>
  <c r="J8" i="4"/>
  <c r="I8" i="4"/>
  <c r="D8" i="4"/>
  <c r="M7" i="4"/>
  <c r="L7" i="4"/>
  <c r="K7" i="4"/>
  <c r="J7" i="4"/>
  <c r="D7" i="4"/>
  <c r="I7" i="4" s="1"/>
  <c r="M6" i="4"/>
  <c r="F55" i="4" s="1"/>
  <c r="F58" i="4" s="1"/>
  <c r="L6" i="4"/>
  <c r="E55" i="4" s="1"/>
  <c r="E58" i="4" s="1"/>
  <c r="K6" i="4"/>
  <c r="D55" i="4" s="1"/>
  <c r="J6" i="4"/>
  <c r="C55" i="4" s="1"/>
  <c r="I6" i="4"/>
  <c r="D6" i="4"/>
  <c r="B55" i="4" l="1"/>
  <c r="B57" i="4"/>
  <c r="C58" i="4"/>
  <c r="D58" i="4"/>
  <c r="B56" i="4"/>
  <c r="E40" i="1"/>
  <c r="J34" i="1"/>
  <c r="I34" i="1"/>
  <c r="H34" i="1"/>
  <c r="G34" i="1"/>
  <c r="F34" i="1"/>
  <c r="E34" i="1"/>
  <c r="D34" i="1"/>
  <c r="J33" i="1"/>
  <c r="J41" i="1" s="1"/>
  <c r="I33" i="1"/>
  <c r="H33" i="1"/>
  <c r="G33" i="1"/>
  <c r="G41" i="1" s="1"/>
  <c r="F33" i="1"/>
  <c r="F41" i="1" s="1"/>
  <c r="E33" i="1"/>
  <c r="D33" i="1"/>
  <c r="J32" i="1"/>
  <c r="I32" i="1"/>
  <c r="I41" i="1" s="1"/>
  <c r="H32" i="1"/>
  <c r="H41" i="1" s="1"/>
  <c r="G32" i="1"/>
  <c r="F32" i="1"/>
  <c r="E32" i="1"/>
  <c r="E41" i="1" s="1"/>
  <c r="D32" i="1"/>
  <c r="D41" i="1" s="1"/>
  <c r="J31" i="1"/>
  <c r="I31" i="1"/>
  <c r="H31" i="1"/>
  <c r="G31" i="1"/>
  <c r="F31" i="1"/>
  <c r="E31" i="1"/>
  <c r="D31" i="1"/>
  <c r="J30" i="1"/>
  <c r="I30" i="1"/>
  <c r="H30" i="1"/>
  <c r="G30" i="1"/>
  <c r="F30" i="1"/>
  <c r="E30" i="1"/>
  <c r="D30" i="1"/>
  <c r="J29" i="1"/>
  <c r="I29" i="1"/>
  <c r="H29" i="1"/>
  <c r="G29" i="1"/>
  <c r="F29" i="1"/>
  <c r="E29" i="1"/>
  <c r="D29" i="1"/>
  <c r="J28" i="1"/>
  <c r="J40" i="1" s="1"/>
  <c r="I28" i="1"/>
  <c r="I40" i="1" s="1"/>
  <c r="H28" i="1"/>
  <c r="G28" i="1"/>
  <c r="F28" i="1"/>
  <c r="F40" i="1" s="1"/>
  <c r="E28" i="1"/>
  <c r="D28" i="1"/>
  <c r="J27" i="1"/>
  <c r="I27" i="1"/>
  <c r="H27" i="1"/>
  <c r="H40" i="1" s="1"/>
  <c r="G27" i="1"/>
  <c r="G40" i="1" s="1"/>
  <c r="F27" i="1"/>
  <c r="E27" i="1"/>
  <c r="D27" i="1"/>
  <c r="D40" i="1" s="1"/>
  <c r="J26" i="1"/>
  <c r="I26" i="1"/>
  <c r="H26" i="1"/>
  <c r="G26" i="1"/>
  <c r="F26" i="1"/>
  <c r="E26" i="1"/>
  <c r="D26" i="1"/>
  <c r="J25" i="1"/>
  <c r="I25" i="1"/>
  <c r="H25" i="1"/>
  <c r="G25" i="1"/>
  <c r="F25" i="1"/>
  <c r="E25" i="1"/>
  <c r="D25" i="1"/>
  <c r="J24" i="1"/>
  <c r="I24" i="1"/>
  <c r="H24" i="1"/>
  <c r="G24" i="1"/>
  <c r="F24" i="1"/>
  <c r="E24" i="1"/>
  <c r="D24" i="1"/>
  <c r="J23" i="1"/>
  <c r="J39" i="1" s="1"/>
  <c r="I23" i="1"/>
  <c r="I39" i="1" s="1"/>
  <c r="I42" i="1" s="1"/>
  <c r="H23" i="1"/>
  <c r="H39" i="1" s="1"/>
  <c r="H42" i="1" s="1"/>
  <c r="G23" i="1"/>
  <c r="G39" i="1" s="1"/>
  <c r="F23" i="1"/>
  <c r="F39" i="1" s="1"/>
  <c r="E23" i="1"/>
  <c r="E39" i="1" s="1"/>
  <c r="E42" i="1" s="1"/>
  <c r="D23" i="1"/>
  <c r="D39" i="1" s="1"/>
  <c r="D42" i="1" s="1"/>
  <c r="J18" i="1"/>
  <c r="I18" i="1"/>
  <c r="H18" i="1"/>
  <c r="G18" i="1"/>
  <c r="F18" i="1"/>
  <c r="E18" i="1"/>
  <c r="D18" i="1"/>
  <c r="B18" i="1"/>
  <c r="C17" i="1"/>
  <c r="C16" i="1"/>
  <c r="C15" i="1"/>
  <c r="C14" i="1"/>
  <c r="C13" i="1"/>
  <c r="C12" i="1"/>
  <c r="C11" i="1"/>
  <c r="C10" i="1"/>
  <c r="C9" i="1"/>
  <c r="C8" i="1"/>
  <c r="C7" i="1"/>
  <c r="C18" i="1" s="1"/>
  <c r="C6" i="1"/>
  <c r="B58" i="4" l="1"/>
  <c r="F42" i="1"/>
  <c r="G42" i="1"/>
  <c r="J42" i="1"/>
  <c r="I43" i="3" l="1"/>
  <c r="E43" i="3"/>
  <c r="D43" i="3"/>
  <c r="K42" i="3"/>
  <c r="G42" i="3"/>
  <c r="F42" i="3"/>
  <c r="I41" i="3"/>
  <c r="E41" i="3"/>
  <c r="D41" i="3"/>
  <c r="K40" i="3"/>
  <c r="G40" i="3"/>
  <c r="F40" i="3"/>
  <c r="I39" i="3"/>
  <c r="E39" i="3"/>
  <c r="D39" i="3"/>
  <c r="K38" i="3"/>
  <c r="G38" i="3"/>
  <c r="F38" i="3"/>
  <c r="I37" i="3"/>
  <c r="E37" i="3"/>
  <c r="D37" i="3"/>
  <c r="K36" i="3"/>
  <c r="G36" i="3"/>
  <c r="F36" i="3"/>
  <c r="I35" i="3"/>
  <c r="E35" i="3"/>
  <c r="D35" i="3"/>
  <c r="K34" i="3"/>
  <c r="G34" i="3"/>
  <c r="F34" i="3"/>
  <c r="I33" i="3"/>
  <c r="E33" i="3"/>
  <c r="D33" i="3"/>
  <c r="K32" i="3"/>
  <c r="G32" i="3"/>
  <c r="F32" i="3"/>
  <c r="I31" i="3"/>
  <c r="E31" i="3"/>
  <c r="D31" i="3"/>
  <c r="K30" i="3"/>
  <c r="J30" i="3"/>
  <c r="G30" i="3"/>
  <c r="F30" i="3"/>
  <c r="I29" i="3"/>
  <c r="E29" i="3"/>
  <c r="D29" i="3"/>
  <c r="K28" i="3"/>
  <c r="J28" i="3"/>
  <c r="G28" i="3"/>
  <c r="F28" i="3"/>
  <c r="I27" i="3"/>
  <c r="E27" i="3"/>
  <c r="D27" i="3"/>
  <c r="U23" i="3"/>
  <c r="T23" i="3"/>
  <c r="R23" i="3"/>
  <c r="Q23" i="3"/>
  <c r="P23" i="3"/>
  <c r="N23" i="3"/>
  <c r="M23" i="3"/>
  <c r="L23" i="3"/>
  <c r="J23" i="3"/>
  <c r="I23" i="3"/>
  <c r="H23" i="3"/>
  <c r="F23" i="3"/>
  <c r="S22" i="3"/>
  <c r="J43" i="3" s="1"/>
  <c r="O22" i="3"/>
  <c r="C22" i="3" s="1"/>
  <c r="B43" i="3" s="1"/>
  <c r="K22" i="3"/>
  <c r="F43" i="3" s="1"/>
  <c r="G22" i="3"/>
  <c r="E22" i="3"/>
  <c r="D22" i="3"/>
  <c r="C43" i="3" s="1"/>
  <c r="B22" i="3"/>
  <c r="K43" i="3" s="1"/>
  <c r="S21" i="3"/>
  <c r="J42" i="3" s="1"/>
  <c r="O21" i="3"/>
  <c r="C21" i="3" s="1"/>
  <c r="B42" i="3" s="1"/>
  <c r="K21" i="3"/>
  <c r="G21" i="3"/>
  <c r="D42" i="3" s="1"/>
  <c r="E21" i="3"/>
  <c r="D21" i="3"/>
  <c r="C42" i="3" s="1"/>
  <c r="B21" i="3"/>
  <c r="I42" i="3" s="1"/>
  <c r="S20" i="3"/>
  <c r="J41" i="3" s="1"/>
  <c r="O20" i="3"/>
  <c r="C20" i="3" s="1"/>
  <c r="B41" i="3" s="1"/>
  <c r="K20" i="3"/>
  <c r="F41" i="3" s="1"/>
  <c r="G20" i="3"/>
  <c r="E20" i="3"/>
  <c r="D20" i="3"/>
  <c r="C41" i="3" s="1"/>
  <c r="B20" i="3"/>
  <c r="K41" i="3" s="1"/>
  <c r="S19" i="3"/>
  <c r="J40" i="3" s="1"/>
  <c r="O19" i="3"/>
  <c r="C19" i="3" s="1"/>
  <c r="B40" i="3" s="1"/>
  <c r="K19" i="3"/>
  <c r="G19" i="3"/>
  <c r="D40" i="3" s="1"/>
  <c r="E19" i="3"/>
  <c r="D19" i="3"/>
  <c r="C40" i="3" s="1"/>
  <c r="B19" i="3"/>
  <c r="I40" i="3" s="1"/>
  <c r="S18" i="3"/>
  <c r="J39" i="3" s="1"/>
  <c r="O18" i="3"/>
  <c r="C18" i="3" s="1"/>
  <c r="B39" i="3" s="1"/>
  <c r="K18" i="3"/>
  <c r="F39" i="3" s="1"/>
  <c r="F50" i="3" s="1"/>
  <c r="G18" i="3"/>
  <c r="E18" i="3"/>
  <c r="D18" i="3"/>
  <c r="C39" i="3" s="1"/>
  <c r="B18" i="3"/>
  <c r="K39" i="3" s="1"/>
  <c r="K50" i="3" s="1"/>
  <c r="S17" i="3"/>
  <c r="J38" i="3" s="1"/>
  <c r="O17" i="3"/>
  <c r="C17" i="3" s="1"/>
  <c r="B38" i="3" s="1"/>
  <c r="K17" i="3"/>
  <c r="G17" i="3"/>
  <c r="D38" i="3" s="1"/>
  <c r="E17" i="3"/>
  <c r="D17" i="3"/>
  <c r="C38" i="3" s="1"/>
  <c r="B17" i="3"/>
  <c r="I38" i="3" s="1"/>
  <c r="S16" i="3"/>
  <c r="J37" i="3" s="1"/>
  <c r="O16" i="3"/>
  <c r="C16" i="3" s="1"/>
  <c r="B37" i="3" s="1"/>
  <c r="K16" i="3"/>
  <c r="F37" i="3" s="1"/>
  <c r="G16" i="3"/>
  <c r="E16" i="3"/>
  <c r="D16" i="3"/>
  <c r="C37" i="3" s="1"/>
  <c r="B16" i="3"/>
  <c r="K37" i="3" s="1"/>
  <c r="S15" i="3"/>
  <c r="J36" i="3" s="1"/>
  <c r="O15" i="3"/>
  <c r="C15" i="3" s="1"/>
  <c r="B36" i="3" s="1"/>
  <c r="K15" i="3"/>
  <c r="G15" i="3"/>
  <c r="D36" i="3" s="1"/>
  <c r="E15" i="3"/>
  <c r="D15" i="3"/>
  <c r="C36" i="3" s="1"/>
  <c r="B15" i="3"/>
  <c r="I36" i="3" s="1"/>
  <c r="S14" i="3"/>
  <c r="J35" i="3" s="1"/>
  <c r="O14" i="3"/>
  <c r="C14" i="3" s="1"/>
  <c r="B35" i="3" s="1"/>
  <c r="K14" i="3"/>
  <c r="F35" i="3" s="1"/>
  <c r="G14" i="3"/>
  <c r="E14" i="3"/>
  <c r="D14" i="3"/>
  <c r="C35" i="3" s="1"/>
  <c r="B14" i="3"/>
  <c r="K35" i="3" s="1"/>
  <c r="S13" i="3"/>
  <c r="J34" i="3" s="1"/>
  <c r="O13" i="3"/>
  <c r="C13" i="3" s="1"/>
  <c r="B34" i="3" s="1"/>
  <c r="K13" i="3"/>
  <c r="G13" i="3"/>
  <c r="D34" i="3" s="1"/>
  <c r="E13" i="3"/>
  <c r="D13" i="3"/>
  <c r="C34" i="3" s="1"/>
  <c r="B13" i="3"/>
  <c r="I34" i="3" s="1"/>
  <c r="S12" i="3"/>
  <c r="J33" i="3" s="1"/>
  <c r="J49" i="3" s="1"/>
  <c r="O12" i="3"/>
  <c r="C12" i="3" s="1"/>
  <c r="B33" i="3" s="1"/>
  <c r="K12" i="3"/>
  <c r="F33" i="3" s="1"/>
  <c r="G12" i="3"/>
  <c r="E12" i="3"/>
  <c r="D12" i="3"/>
  <c r="C33" i="3" s="1"/>
  <c r="B12" i="3"/>
  <c r="K33" i="3" s="1"/>
  <c r="S11" i="3"/>
  <c r="J32" i="3" s="1"/>
  <c r="O11" i="3"/>
  <c r="C11" i="3" s="1"/>
  <c r="B32" i="3" s="1"/>
  <c r="K11" i="3"/>
  <c r="G11" i="3"/>
  <c r="D32" i="3" s="1"/>
  <c r="E11" i="3"/>
  <c r="D11" i="3"/>
  <c r="C32" i="3" s="1"/>
  <c r="B11" i="3"/>
  <c r="I32" i="3" s="1"/>
  <c r="S10" i="3"/>
  <c r="J31" i="3" s="1"/>
  <c r="O10" i="3"/>
  <c r="C10" i="3" s="1"/>
  <c r="B31" i="3" s="1"/>
  <c r="K10" i="3"/>
  <c r="F31" i="3" s="1"/>
  <c r="G10" i="3"/>
  <c r="E10" i="3"/>
  <c r="D10" i="3"/>
  <c r="C31" i="3" s="1"/>
  <c r="B10" i="3"/>
  <c r="K31" i="3" s="1"/>
  <c r="S9" i="3"/>
  <c r="O9" i="3"/>
  <c r="C9" i="3" s="1"/>
  <c r="B30" i="3" s="1"/>
  <c r="K9" i="3"/>
  <c r="G9" i="3"/>
  <c r="D30" i="3" s="1"/>
  <c r="E9" i="3"/>
  <c r="D9" i="3"/>
  <c r="C30" i="3" s="1"/>
  <c r="B9" i="3"/>
  <c r="I30" i="3" s="1"/>
  <c r="S8" i="3"/>
  <c r="J29" i="3" s="1"/>
  <c r="O8" i="3"/>
  <c r="C8" i="3" s="1"/>
  <c r="B29" i="3" s="1"/>
  <c r="K8" i="3"/>
  <c r="F29" i="3" s="1"/>
  <c r="G8" i="3"/>
  <c r="E8" i="3"/>
  <c r="D8" i="3"/>
  <c r="C29" i="3" s="1"/>
  <c r="B8" i="3"/>
  <c r="K29" i="3" s="1"/>
  <c r="S7" i="3"/>
  <c r="O7" i="3"/>
  <c r="C7" i="3" s="1"/>
  <c r="B28" i="3" s="1"/>
  <c r="K7" i="3"/>
  <c r="G7" i="3"/>
  <c r="D28" i="3" s="1"/>
  <c r="E7" i="3"/>
  <c r="D7" i="3"/>
  <c r="C28" i="3" s="1"/>
  <c r="B7" i="3"/>
  <c r="I28" i="3" s="1"/>
  <c r="S6" i="3"/>
  <c r="S23" i="3" s="1"/>
  <c r="O6" i="3"/>
  <c r="O23" i="3" s="1"/>
  <c r="K6" i="3"/>
  <c r="K23" i="3" s="1"/>
  <c r="G6" i="3"/>
  <c r="G23" i="3" s="1"/>
  <c r="E6" i="3"/>
  <c r="E23" i="3" s="1"/>
  <c r="D6" i="3"/>
  <c r="C27" i="3" s="1"/>
  <c r="B6" i="3"/>
  <c r="K27" i="3" s="1"/>
  <c r="K48" i="3" s="1"/>
  <c r="U14" i="2"/>
  <c r="T14" i="2"/>
  <c r="S14" i="2"/>
  <c r="R14" i="2"/>
  <c r="Q14" i="2"/>
  <c r="P14" i="2"/>
  <c r="N14" i="2"/>
  <c r="M14" i="2"/>
  <c r="L14" i="2"/>
  <c r="J14" i="2"/>
  <c r="I14" i="2"/>
  <c r="H14" i="2"/>
  <c r="F14" i="2"/>
  <c r="S13" i="2"/>
  <c r="O13" i="2"/>
  <c r="K13" i="2"/>
  <c r="F25" i="2" s="1"/>
  <c r="G13" i="2"/>
  <c r="D25" i="2" s="1"/>
  <c r="E13" i="2"/>
  <c r="D13" i="2"/>
  <c r="C25" i="2" s="1"/>
  <c r="B13" i="2"/>
  <c r="K25" i="2" s="1"/>
  <c r="S12" i="2"/>
  <c r="O12" i="2"/>
  <c r="H24" i="2" s="1"/>
  <c r="K12" i="2"/>
  <c r="G12" i="2"/>
  <c r="D24" i="2" s="1"/>
  <c r="D32" i="2" s="1"/>
  <c r="E12" i="2"/>
  <c r="D12" i="2"/>
  <c r="C24" i="2" s="1"/>
  <c r="B12" i="2"/>
  <c r="I24" i="2" s="1"/>
  <c r="S11" i="2"/>
  <c r="J23" i="2" s="1"/>
  <c r="O11" i="2"/>
  <c r="K11" i="2"/>
  <c r="F23" i="2" s="1"/>
  <c r="G11" i="2"/>
  <c r="D23" i="2" s="1"/>
  <c r="E11" i="2"/>
  <c r="D11" i="2"/>
  <c r="C23" i="2" s="1"/>
  <c r="B11" i="2"/>
  <c r="K23" i="2" s="1"/>
  <c r="S10" i="2"/>
  <c r="O10" i="2"/>
  <c r="H22" i="2" s="1"/>
  <c r="K10" i="2"/>
  <c r="G10" i="2"/>
  <c r="C10" i="2" s="1"/>
  <c r="B22" i="2" s="1"/>
  <c r="E10" i="2"/>
  <c r="D10" i="2"/>
  <c r="C22" i="2" s="1"/>
  <c r="B10" i="2"/>
  <c r="I22" i="2" s="1"/>
  <c r="S9" i="2"/>
  <c r="J21" i="2" s="1"/>
  <c r="O9" i="2"/>
  <c r="K9" i="2"/>
  <c r="F21" i="2" s="1"/>
  <c r="G9" i="2"/>
  <c r="C9" i="2" s="1"/>
  <c r="B21" i="2" s="1"/>
  <c r="E9" i="2"/>
  <c r="D9" i="2"/>
  <c r="C21" i="2" s="1"/>
  <c r="B9" i="2"/>
  <c r="K21" i="2" s="1"/>
  <c r="S8" i="2"/>
  <c r="O8" i="2"/>
  <c r="H20" i="2" s="1"/>
  <c r="K8" i="2"/>
  <c r="G8" i="2"/>
  <c r="C8" i="2" s="1"/>
  <c r="B20" i="2" s="1"/>
  <c r="E8" i="2"/>
  <c r="D8" i="2"/>
  <c r="C20" i="2" s="1"/>
  <c r="B8" i="2"/>
  <c r="I20" i="2" s="1"/>
  <c r="S7" i="2"/>
  <c r="J19" i="2" s="1"/>
  <c r="O7" i="2"/>
  <c r="K7" i="2"/>
  <c r="F19" i="2" s="1"/>
  <c r="G7" i="2"/>
  <c r="C7" i="2" s="1"/>
  <c r="B19" i="2" s="1"/>
  <c r="E7" i="2"/>
  <c r="D7" i="2"/>
  <c r="C19" i="2" s="1"/>
  <c r="B7" i="2"/>
  <c r="K19" i="2" s="1"/>
  <c r="S6" i="2"/>
  <c r="O6" i="2"/>
  <c r="H18" i="2" s="1"/>
  <c r="K6" i="2"/>
  <c r="K14" i="2" s="1"/>
  <c r="G6" i="2"/>
  <c r="C6" i="2" s="1"/>
  <c r="E6" i="2"/>
  <c r="E14" i="2" s="1"/>
  <c r="D6" i="2"/>
  <c r="D14" i="2" s="1"/>
  <c r="B6" i="2"/>
  <c r="I18" i="2" s="1"/>
  <c r="C48" i="3" l="1"/>
  <c r="B50" i="3"/>
  <c r="I49" i="3"/>
  <c r="K49" i="3"/>
  <c r="K51" i="3" s="1"/>
  <c r="F49" i="3"/>
  <c r="J50" i="3"/>
  <c r="C50" i="3"/>
  <c r="I48" i="3"/>
  <c r="I51" i="3" s="1"/>
  <c r="D50" i="3"/>
  <c r="C49" i="3"/>
  <c r="B49" i="3"/>
  <c r="D48" i="3"/>
  <c r="D51" i="3" s="1"/>
  <c r="D49" i="3"/>
  <c r="I50" i="3"/>
  <c r="H27" i="3"/>
  <c r="H29" i="3"/>
  <c r="H31" i="3"/>
  <c r="H33" i="3"/>
  <c r="H35" i="3"/>
  <c r="H37" i="3"/>
  <c r="H39" i="3"/>
  <c r="H41" i="3"/>
  <c r="H43" i="3"/>
  <c r="B23" i="3"/>
  <c r="F27" i="3"/>
  <c r="F48" i="3" s="1"/>
  <c r="J27" i="3"/>
  <c r="J48" i="3" s="1"/>
  <c r="H28" i="3"/>
  <c r="H30" i="3"/>
  <c r="H32" i="3"/>
  <c r="H34" i="3"/>
  <c r="H36" i="3"/>
  <c r="H38" i="3"/>
  <c r="H40" i="3"/>
  <c r="H42" i="3"/>
  <c r="D23" i="3"/>
  <c r="C6" i="3"/>
  <c r="G27" i="3"/>
  <c r="E28" i="3"/>
  <c r="E48" i="3" s="1"/>
  <c r="G29" i="3"/>
  <c r="E30" i="3"/>
  <c r="G31" i="3"/>
  <c r="E32" i="3"/>
  <c r="G33" i="3"/>
  <c r="E34" i="3"/>
  <c r="E49" i="3" s="1"/>
  <c r="G35" i="3"/>
  <c r="E36" i="3"/>
  <c r="G37" i="3"/>
  <c r="E38" i="3"/>
  <c r="G39" i="3"/>
  <c r="E40" i="3"/>
  <c r="E50" i="3" s="1"/>
  <c r="G41" i="3"/>
  <c r="E42" i="3"/>
  <c r="G43" i="3"/>
  <c r="C31" i="2"/>
  <c r="H30" i="2"/>
  <c r="K31" i="2"/>
  <c r="B18" i="2"/>
  <c r="B30" i="2" s="1"/>
  <c r="C32" i="2"/>
  <c r="B31" i="2"/>
  <c r="H19" i="2"/>
  <c r="J20" i="2"/>
  <c r="H21" i="2"/>
  <c r="H31" i="2" s="1"/>
  <c r="J22" i="2"/>
  <c r="J31" i="2" s="1"/>
  <c r="J24" i="2"/>
  <c r="H25" i="2"/>
  <c r="H32" i="2" s="1"/>
  <c r="C12" i="2"/>
  <c r="B24" i="2" s="1"/>
  <c r="C13" i="2"/>
  <c r="B25" i="2" s="1"/>
  <c r="G14" i="2"/>
  <c r="O14" i="2"/>
  <c r="C18" i="2"/>
  <c r="C30" i="2" s="1"/>
  <c r="C33" i="2" s="1"/>
  <c r="G18" i="2"/>
  <c r="K18" i="2"/>
  <c r="E19" i="2"/>
  <c r="I19" i="2"/>
  <c r="I30" i="2" s="1"/>
  <c r="G20" i="2"/>
  <c r="K20" i="2"/>
  <c r="E21" i="2"/>
  <c r="I21" i="2"/>
  <c r="G22" i="2"/>
  <c r="K22" i="2"/>
  <c r="E23" i="2"/>
  <c r="I23" i="2"/>
  <c r="G24" i="2"/>
  <c r="G32" i="2" s="1"/>
  <c r="K24" i="2"/>
  <c r="K32" i="2" s="1"/>
  <c r="E25" i="2"/>
  <c r="I25" i="2"/>
  <c r="I32" i="2" s="1"/>
  <c r="F18" i="2"/>
  <c r="F30" i="2" s="1"/>
  <c r="D19" i="2"/>
  <c r="F20" i="2"/>
  <c r="D21" i="2"/>
  <c r="D31" i="2" s="1"/>
  <c r="F22" i="2"/>
  <c r="F31" i="2" s="1"/>
  <c r="H23" i="2"/>
  <c r="F24" i="2"/>
  <c r="F32" i="2" s="1"/>
  <c r="C11" i="2"/>
  <c r="B23" i="2" s="1"/>
  <c r="D18" i="2"/>
  <c r="D30" i="2" s="1"/>
  <c r="D33" i="2" s="1"/>
  <c r="D20" i="2"/>
  <c r="D22" i="2"/>
  <c r="J25" i="2"/>
  <c r="B14" i="2"/>
  <c r="J18" i="2"/>
  <c r="E18" i="2"/>
  <c r="G19" i="2"/>
  <c r="E20" i="2"/>
  <c r="G21" i="2"/>
  <c r="E22" i="2"/>
  <c r="G23" i="2"/>
  <c r="E24" i="2"/>
  <c r="E32" i="2" s="1"/>
  <c r="G25" i="2"/>
  <c r="E51" i="3" l="1"/>
  <c r="G49" i="3"/>
  <c r="H48" i="3"/>
  <c r="C51" i="3"/>
  <c r="C23" i="3"/>
  <c r="B27" i="3"/>
  <c r="B48" i="3" s="1"/>
  <c r="B51" i="3" s="1"/>
  <c r="J51" i="3"/>
  <c r="H49" i="3"/>
  <c r="G50" i="3"/>
  <c r="G48" i="3"/>
  <c r="G51" i="3" s="1"/>
  <c r="F51" i="3"/>
  <c r="H50" i="3"/>
  <c r="H33" i="2"/>
  <c r="E30" i="2"/>
  <c r="E31" i="2"/>
  <c r="C14" i="2"/>
  <c r="F33" i="2"/>
  <c r="G30" i="2"/>
  <c r="I31" i="2"/>
  <c r="I33" i="2" s="1"/>
  <c r="B32" i="2"/>
  <c r="B33" i="2"/>
  <c r="G31" i="2"/>
  <c r="J30" i="2"/>
  <c r="J33" i="2" s="1"/>
  <c r="K30" i="2"/>
  <c r="K33" i="2" s="1"/>
  <c r="J32" i="2"/>
  <c r="H51" i="3" l="1"/>
  <c r="E33" i="2"/>
  <c r="G33" i="2"/>
</calcChain>
</file>

<file path=xl/sharedStrings.xml><?xml version="1.0" encoding="utf-8"?>
<sst xmlns="http://schemas.openxmlformats.org/spreadsheetml/2006/main" count="349" uniqueCount="95">
  <si>
    <t>P5 DBX1 STUDY (PRESENTED IN FIGURE 3C)</t>
  </si>
  <si>
    <t>Image name</t>
  </si>
  <si>
    <r>
      <t>Overall Htr3a-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 xml:space="preserve"> fraction  </t>
    </r>
  </si>
  <si>
    <r>
      <t>Layer 1 Htr3a-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 xml:space="preserve"> fraction  </t>
    </r>
  </si>
  <si>
    <r>
      <t>Layer 2/3 Htr3a-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 xml:space="preserve"> fraction  </t>
    </r>
  </si>
  <si>
    <r>
      <t>Layer 4 Htr3a-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 xml:space="preserve"> fraction  </t>
    </r>
  </si>
  <si>
    <r>
      <t>Layer 5/6 Htr3a-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 xml:space="preserve"> fraction  </t>
    </r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</si>
  <si>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vertAlign val="superscript"/>
        <sz val="8"/>
        <color rgb="FFFFFFFF"/>
        <rFont val="Arial"/>
        <family val="2"/>
      </rPr>
      <t xml:space="preserve"> </t>
    </r>
    <r>
      <rPr>
        <sz val="12"/>
        <color rgb="FFFFFFFF"/>
        <rFont val="Arial"/>
        <family val="2"/>
      </rPr>
      <t>total</t>
    </r>
  </si>
  <si>
    <r>
      <t>GFP</t>
    </r>
    <r>
      <rPr>
        <vertAlign val="superscript"/>
        <sz val="12"/>
        <color rgb="FFFFFFFF"/>
        <rFont val="Arial"/>
        <family val="2"/>
      </rPr>
      <t>+</t>
    </r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</si>
  <si>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/Dbx1-tdTOM</t>
    </r>
    <r>
      <rPr>
        <vertAlign val="superscript"/>
        <sz val="12"/>
        <color rgb="FFFFFFFF"/>
        <rFont val="Arial"/>
        <family val="2"/>
      </rPr>
      <t>+</t>
    </r>
  </si>
  <si>
    <r>
      <t>Dbx1-tdTOM</t>
    </r>
    <r>
      <rPr>
        <vertAlign val="superscript"/>
        <sz val="12"/>
        <color rgb="FFFFFFFF"/>
        <rFont val="Arial"/>
        <family val="2"/>
      </rPr>
      <t>+</t>
    </r>
  </si>
  <si>
    <t>b1s1right</t>
  </si>
  <si>
    <t>b1s2right</t>
  </si>
  <si>
    <t>b1s3left</t>
  </si>
  <si>
    <t>b2s1left</t>
  </si>
  <si>
    <t>b2s2right</t>
  </si>
  <si>
    <t>b2s3left</t>
  </si>
  <si>
    <t>b3s2left</t>
  </si>
  <si>
    <t>b3s3right</t>
  </si>
  <si>
    <t>Total</t>
  </si>
  <si>
    <r>
      <t>Overall % of Htr3a-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 xml:space="preserve"> fraction  </t>
    </r>
  </si>
  <si>
    <r>
      <t>Layer % of Htr3a-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 xml:space="preserve"> fraction  </t>
    </r>
  </si>
  <si>
    <r>
      <t>L1 GFP</t>
    </r>
    <r>
      <rPr>
        <vertAlign val="superscript"/>
        <sz val="12"/>
        <color rgb="FFFFFFFF"/>
        <rFont val="Arial"/>
        <family val="2"/>
      </rPr>
      <t>+</t>
    </r>
  </si>
  <si>
    <r>
      <t>L1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/Dbx1-tdTOM</t>
    </r>
    <r>
      <rPr>
        <vertAlign val="superscript"/>
        <sz val="12"/>
        <color rgb="FFFFFFFF"/>
        <rFont val="Arial"/>
        <family val="2"/>
      </rPr>
      <t>+</t>
    </r>
  </si>
  <si>
    <r>
      <t>L2/3 GFP</t>
    </r>
    <r>
      <rPr>
        <vertAlign val="superscript"/>
        <sz val="12"/>
        <color rgb="FFFFFFFF"/>
        <rFont val="Arial"/>
        <family val="2"/>
      </rPr>
      <t>+</t>
    </r>
  </si>
  <si>
    <r>
      <t>L2/3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/Dbx1-tdTOM</t>
    </r>
    <r>
      <rPr>
        <vertAlign val="superscript"/>
        <sz val="12"/>
        <color rgb="FFFFFFFF"/>
        <rFont val="Arial"/>
        <family val="2"/>
      </rPr>
      <t>+</t>
    </r>
  </si>
  <si>
    <r>
      <t>L4 GFP</t>
    </r>
    <r>
      <rPr>
        <vertAlign val="superscript"/>
        <sz val="12"/>
        <color rgb="FFFFFFFF"/>
        <rFont val="Arial"/>
        <family val="2"/>
      </rPr>
      <t>+</t>
    </r>
  </si>
  <si>
    <r>
      <t>L4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/Dbx1-tdTOM</t>
    </r>
    <r>
      <rPr>
        <vertAlign val="superscript"/>
        <sz val="12"/>
        <color rgb="FFFFFFFF"/>
        <rFont val="Arial"/>
        <family val="2"/>
      </rPr>
      <t>+</t>
    </r>
  </si>
  <si>
    <r>
      <t>L5/6 GFP</t>
    </r>
    <r>
      <rPr>
        <vertAlign val="superscript"/>
        <sz val="12"/>
        <color rgb="FFFFFFFF"/>
        <rFont val="Arial"/>
        <family val="2"/>
      </rPr>
      <t>+</t>
    </r>
  </si>
  <si>
    <r>
      <t>L5/6 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/Dbx1-tdTOM</t>
    </r>
    <r>
      <rPr>
        <vertAlign val="superscript"/>
        <sz val="12"/>
        <color rgb="FFFFFFFF"/>
        <rFont val="Arial"/>
        <family val="2"/>
      </rPr>
      <t>+</t>
    </r>
  </si>
  <si>
    <t>Brain average</t>
  </si>
  <si>
    <r>
      <t>Layer %  of Htr3a-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 xml:space="preserve"> fraction  </t>
    </r>
  </si>
  <si>
    <t>b1</t>
  </si>
  <si>
    <t>b2</t>
  </si>
  <si>
    <t>b3</t>
  </si>
  <si>
    <t>Average</t>
  </si>
  <si>
    <t>P21 DBX1 STUDY (PRESENTED IN FIGURE 3C)</t>
  </si>
  <si>
    <t>b1s1left</t>
  </si>
  <si>
    <t>b1s2left</t>
  </si>
  <si>
    <t>b1s3right</t>
  </si>
  <si>
    <t>b2s1right</t>
  </si>
  <si>
    <t>b2s2left</t>
  </si>
  <si>
    <t>b2s3right</t>
  </si>
  <si>
    <t>b3s1right</t>
  </si>
  <si>
    <t>b3s2right</t>
  </si>
  <si>
    <t>b3s3left</t>
  </si>
  <si>
    <t>P21 PROX1/SOX6 STUDY (PRESENTED IN FIGURE 3D)</t>
  </si>
  <si>
    <t>Main fractions</t>
  </si>
  <si>
    <r>
      <t>Dbx1-td</t>
    </r>
    <r>
      <rPr>
        <b/>
        <sz val="12"/>
        <color rgb="FFFF0000"/>
        <rFont val="Arial"/>
        <family val="2"/>
      </rPr>
      <t>TOM</t>
    </r>
    <r>
      <rPr>
        <b/>
        <sz val="12"/>
        <color theme="0"/>
        <rFont val="Arial"/>
        <family val="2"/>
      </rPr>
      <t xml:space="preserve"> fraction</t>
    </r>
  </si>
  <si>
    <r>
      <t>Dbx1-tdTOM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 xml:space="preserve"> tot</t>
    </r>
  </si>
  <si>
    <r>
      <t>Dbx1-tdTOM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/>
    </r>
  </si>
  <si>
    <r>
      <t>Dbx1-tdTOM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/Htr3a-GFP</t>
    </r>
    <r>
      <rPr>
        <vertAlign val="superscript"/>
        <sz val="12"/>
        <color rgb="FFFFFFFF"/>
        <rFont val="Arial"/>
        <family val="2"/>
      </rPr>
      <t>+</t>
    </r>
  </si>
  <si>
    <r>
      <t>Dbx1-tdTOM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/PROX1</t>
    </r>
    <r>
      <rPr>
        <vertAlign val="superscript"/>
        <sz val="12"/>
        <color rgb="FFFFFFFF"/>
        <rFont val="Arial"/>
        <family val="2"/>
      </rPr>
      <t>+</t>
    </r>
  </si>
  <si>
    <r>
      <t>Dbx1-tdTOM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/SOX6</t>
    </r>
    <r>
      <rPr>
        <vertAlign val="superscript"/>
        <sz val="12"/>
        <color rgb="FFFFFFFF"/>
        <rFont val="Arial"/>
        <family val="2"/>
      </rPr>
      <t>+</t>
    </r>
  </si>
  <si>
    <r>
      <t>Dbx1-tdTOM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/PROX1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/SOX6</t>
    </r>
    <r>
      <rPr>
        <vertAlign val="superscript"/>
        <sz val="12"/>
        <color rgb="FFFFFFFF"/>
        <rFont val="Arial"/>
        <family val="2"/>
      </rPr>
      <t>+</t>
    </r>
  </si>
  <si>
    <r>
      <t>Dbx1-tdTOM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/Htr3a-GFP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/PROX1</t>
    </r>
    <r>
      <rPr>
        <vertAlign val="superscript"/>
        <sz val="12"/>
        <color rgb="FFFFFFFF"/>
        <rFont val="Arial"/>
        <family val="2"/>
      </rPr>
      <t>+</t>
    </r>
  </si>
  <si>
    <r>
      <t>Dbx1-tdTOM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/Htr3a-GFP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/SOX6</t>
    </r>
    <r>
      <rPr>
        <vertAlign val="superscript"/>
        <sz val="12"/>
        <color rgb="FFFFFFFF"/>
        <rFont val="Arial"/>
        <family val="2"/>
      </rPr>
      <t>+</t>
    </r>
  </si>
  <si>
    <r>
      <t>Dbx1-tdTOM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/Htr3a-GFP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/PROX1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/SOX6</t>
    </r>
    <r>
      <rPr>
        <vertAlign val="superscript"/>
        <sz val="12"/>
        <color rgb="FFFFFFFF"/>
        <rFont val="Arial"/>
        <family val="2"/>
      </rPr>
      <t>+</t>
    </r>
  </si>
  <si>
    <t>b3s1left</t>
  </si>
  <si>
    <t>b4s1right</t>
  </si>
  <si>
    <t>b4s2left</t>
  </si>
  <si>
    <t>b4s3left</t>
  </si>
  <si>
    <t>% of TFs expressed in fractions</t>
  </si>
  <si>
    <r>
      <t>Dbx1tdTOM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 xml:space="preserve"> that are Htr3a-GFP</t>
    </r>
    <r>
      <rPr>
        <vertAlign val="superscript"/>
        <sz val="12"/>
        <color rgb="FFFFFFFF"/>
        <rFont val="Arial"/>
        <family val="2"/>
      </rPr>
      <t>+</t>
    </r>
  </si>
  <si>
    <r>
      <t>Dbx1tdTOM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/PROX1</t>
    </r>
    <r>
      <rPr>
        <vertAlign val="superscript"/>
        <sz val="12"/>
        <color rgb="FFFFFFFF"/>
        <rFont val="Arial"/>
        <family val="2"/>
      </rPr>
      <t>+</t>
    </r>
  </si>
  <si>
    <r>
      <t>Dbx1tdTOM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/SOX6</t>
    </r>
    <r>
      <rPr>
        <vertAlign val="superscript"/>
        <sz val="12"/>
        <color rgb="FFFFFFFF"/>
        <rFont val="Arial"/>
        <family val="2"/>
      </rPr>
      <t>+</t>
    </r>
  </si>
  <si>
    <r>
      <t>Dbx1tdTOM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/PROX1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/SOX6</t>
    </r>
    <r>
      <rPr>
        <vertAlign val="superscript"/>
        <sz val="12"/>
        <color rgb="FFFFFFFF"/>
        <rFont val="Arial"/>
        <family val="2"/>
      </rPr>
      <t>+</t>
    </r>
  </si>
  <si>
    <t>FIGURE 3D</t>
  </si>
  <si>
    <r>
      <t>GFP</t>
    </r>
    <r>
      <rPr>
        <vertAlign val="superscript"/>
        <sz val="12"/>
        <color rgb="FFFFFFFF"/>
        <rFont val="Arial"/>
        <family val="2"/>
      </rPr>
      <t xml:space="preserve">+ </t>
    </r>
    <r>
      <rPr>
        <sz val="12"/>
        <color rgb="FFFFFFFF"/>
        <rFont val="Arial"/>
        <family val="2"/>
      </rPr>
      <t>total</t>
    </r>
  </si>
  <si>
    <t>From PROX1/SOX6 analysis</t>
  </si>
  <si>
    <t>From NR2F2/SP8 analysis</t>
  </si>
  <si>
    <t>b1niv1left</t>
  </si>
  <si>
    <t>b1niv1right</t>
  </si>
  <si>
    <t>b1niv2left</t>
  </si>
  <si>
    <t>b1niv3right</t>
  </si>
  <si>
    <t>b2niv2left</t>
  </si>
  <si>
    <t>b2niv2right</t>
  </si>
  <si>
    <t>b2niv3left</t>
  </si>
  <si>
    <t>b2niv1right</t>
  </si>
  <si>
    <t>b3niv3left</t>
  </si>
  <si>
    <t>b3niv1right</t>
  </si>
  <si>
    <t>b3niv2left</t>
  </si>
  <si>
    <t>b3niv3right</t>
  </si>
  <si>
    <t>From NPY Analysis</t>
  </si>
  <si>
    <t>From RELN Analysis</t>
  </si>
  <si>
    <r>
      <t xml:space="preserve">P21 </t>
    </r>
    <r>
      <rPr>
        <i/>
        <sz val="16"/>
        <color theme="0"/>
        <rFont val="Arial"/>
        <family val="2"/>
      </rPr>
      <t>Hmx3</t>
    </r>
    <r>
      <rPr>
        <sz val="16"/>
        <color theme="0"/>
        <rFont val="Arial"/>
        <family val="2"/>
      </rPr>
      <t xml:space="preserve"> STUDY (PRESENTED IN FIGURE 3C)</t>
    </r>
  </si>
  <si>
    <r>
      <t xml:space="preserve">Overall </t>
    </r>
    <r>
      <rPr>
        <b/>
        <i/>
        <sz val="12"/>
        <color theme="0"/>
        <rFont val="Arial"/>
        <family val="2"/>
      </rPr>
      <t>Htr3a</t>
    </r>
    <r>
      <rPr>
        <b/>
        <sz val="12"/>
        <color theme="0"/>
        <rFont val="Arial"/>
        <family val="2"/>
      </rPr>
      <t>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 xml:space="preserve"> fraction</t>
    </r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</si>
  <si>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</t>
    </r>
    <r>
      <rPr>
        <i/>
        <sz val="12"/>
        <color rgb="FFFFFFFF"/>
        <rFont val="Arial"/>
        <family val="2"/>
      </rPr>
      <t>Hmx3-</t>
    </r>
    <r>
      <rPr>
        <sz val="12"/>
        <color rgb="FFFFFFFF"/>
        <rFont val="Arial"/>
        <family val="2"/>
      </rPr>
      <t>tdTOM</t>
    </r>
    <r>
      <rPr>
        <vertAlign val="superscript"/>
        <sz val="12"/>
        <color rgb="FFFFFFFF"/>
        <rFont val="Arial"/>
        <family val="2"/>
      </rPr>
      <t>+</t>
    </r>
  </si>
  <si>
    <r>
      <rPr>
        <i/>
        <sz val="12"/>
        <color rgb="FFFFFFFF"/>
        <rFont val="Arial"/>
        <family val="2"/>
      </rPr>
      <t>Hmx3</t>
    </r>
    <r>
      <rPr>
        <sz val="12"/>
        <color rgb="FFFFFFFF"/>
        <rFont val="Arial"/>
        <family val="2"/>
      </rPr>
      <t>-tdTOM</t>
    </r>
    <r>
      <rPr>
        <vertAlign val="superscript"/>
        <sz val="12"/>
        <color rgb="FFFFFFFF"/>
        <rFont val="Arial"/>
        <family val="2"/>
      </rPr>
      <t>+</t>
    </r>
  </si>
  <si>
    <r>
      <t xml:space="preserve">Overall % of </t>
    </r>
    <r>
      <rPr>
        <b/>
        <i/>
        <sz val="12"/>
        <color theme="0"/>
        <rFont val="Arial"/>
        <family val="2"/>
      </rPr>
      <t>Htr3a</t>
    </r>
    <r>
      <rPr>
        <b/>
        <sz val="12"/>
        <color theme="0"/>
        <rFont val="Arial"/>
        <family val="2"/>
      </rPr>
      <t>-</t>
    </r>
    <r>
      <rPr>
        <b/>
        <sz val="12"/>
        <color rgb="FF00B050"/>
        <rFont val="Arial"/>
        <family val="2"/>
      </rPr>
      <t>GFP</t>
    </r>
    <r>
      <rPr>
        <b/>
        <sz val="12"/>
        <color theme="0"/>
        <rFont val="Arial"/>
        <family val="2"/>
      </rPr>
      <t xml:space="preserve"> fraction  </t>
    </r>
  </si>
  <si>
    <r>
      <t>GFP</t>
    </r>
    <r>
      <rPr>
        <vertAlign val="superscript"/>
        <sz val="12"/>
        <color rgb="FFFFFFFF"/>
        <rFont val="Arial"/>
        <family val="2"/>
      </rPr>
      <t>+</t>
    </r>
    <r>
      <rPr>
        <sz val="12"/>
        <color rgb="FFFFFFFF"/>
        <rFont val="Arial"/>
        <family val="2"/>
      </rPr>
      <t>/</t>
    </r>
    <r>
      <rPr>
        <i/>
        <sz val="12"/>
        <color rgb="FFFFFFFF"/>
        <rFont val="Arial"/>
        <family val="2"/>
      </rPr>
      <t>Hmx3</t>
    </r>
    <r>
      <rPr>
        <sz val="12"/>
        <color rgb="FFFFFFFF"/>
        <rFont val="Arial"/>
        <family val="2"/>
      </rPr>
      <t>-tdTOM</t>
    </r>
    <r>
      <rPr>
        <vertAlign val="superscript"/>
        <sz val="12"/>
        <color rgb="FFFFFFFF"/>
        <rFont val="Arial"/>
        <family val="2"/>
      </rPr>
      <t>+</t>
    </r>
  </si>
  <si>
    <r>
      <t xml:space="preserve">% of </t>
    </r>
    <r>
      <rPr>
        <b/>
        <i/>
        <sz val="12"/>
        <color theme="0"/>
        <rFont val="Arial"/>
        <family val="2"/>
      </rPr>
      <t>Hmx3</t>
    </r>
    <r>
      <rPr>
        <b/>
        <sz val="12"/>
        <color theme="0"/>
        <rFont val="Arial"/>
        <family val="2"/>
      </rPr>
      <t>-tdTOM that are Htr3a-GFP</t>
    </r>
  </si>
  <si>
    <r>
      <t xml:space="preserve">Overall % of </t>
    </r>
    <r>
      <rPr>
        <b/>
        <i/>
        <sz val="12"/>
        <color theme="0"/>
        <rFont val="Arial"/>
        <family val="2"/>
      </rPr>
      <t>Hmx3</t>
    </r>
    <r>
      <rPr>
        <b/>
        <sz val="12"/>
        <color theme="0"/>
        <rFont val="Arial"/>
        <family val="2"/>
      </rPr>
      <t>-</t>
    </r>
    <r>
      <rPr>
        <b/>
        <sz val="12"/>
        <color rgb="FFFF0000"/>
        <rFont val="Arial"/>
        <family val="2"/>
      </rPr>
      <t>tdTOM</t>
    </r>
    <r>
      <rPr>
        <b/>
        <sz val="12"/>
        <color theme="0"/>
        <rFont val="Arial"/>
        <family val="2"/>
      </rPr>
      <t xml:space="preserve"> fraction  </t>
    </r>
  </si>
  <si>
    <r>
      <rPr>
        <sz val="12"/>
        <color rgb="FFFFFFFF"/>
        <rFont val="Arial"/>
        <family val="2"/>
      </rPr>
      <t>tdTOM</t>
    </r>
    <r>
      <rPr>
        <vertAlign val="superscript"/>
        <sz val="12"/>
        <color rgb="FFFFFFFF"/>
        <rFont val="Arial"/>
        <family val="2"/>
      </rPr>
      <t>+</t>
    </r>
  </si>
  <si>
    <r>
      <t xml:space="preserve">% of </t>
    </r>
    <r>
      <rPr>
        <b/>
        <i/>
        <sz val="12"/>
        <color theme="0"/>
        <rFont val="Arial"/>
        <family val="2"/>
      </rPr>
      <t>Hmx3</t>
    </r>
    <r>
      <rPr>
        <b/>
        <sz val="12"/>
        <color theme="0"/>
        <rFont val="Arial"/>
        <family val="2"/>
      </rPr>
      <t xml:space="preserve">-tdTOM that are </t>
    </r>
    <r>
      <rPr>
        <b/>
        <i/>
        <sz val="12"/>
        <color theme="0"/>
        <rFont val="Arial"/>
        <family val="2"/>
      </rPr>
      <t>Htr3a</t>
    </r>
    <r>
      <rPr>
        <b/>
        <sz val="12"/>
        <color theme="0"/>
        <rFont val="Arial"/>
        <family val="2"/>
      </rPr>
      <t>-GFP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</si>
</sst>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0"/>
      <name val="Arial"/>
      <family val="2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12"/>
      <color rgb="FF00B050"/>
      <name val="Arial"/>
      <family val="2"/>
    </font>
    <font>
      <sz val="12"/>
      <color theme="0"/>
      <name val="Arial"/>
      <family val="2"/>
    </font>
    <font>
      <sz val="12"/>
      <color rgb="FFFFFFFF"/>
      <name val="Arial"/>
      <family val="2"/>
    </font>
    <font>
      <vertAlign val="superscript"/>
      <sz val="12"/>
      <color rgb="FFFFFFFF"/>
      <name val="Arial"/>
      <family val="2"/>
    </font>
    <font>
      <vertAlign val="superscript"/>
      <sz val="8"/>
      <color rgb="FFFFFFFF"/>
      <name val="Arial"/>
      <family val="2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sz val="12"/>
      <color rgb="FF000000"/>
      <name val="Arial"/>
      <family val="2"/>
    </font>
    <font>
      <i/>
      <sz val="16"/>
      <color theme="0"/>
      <name val="Arial"/>
      <family val="2"/>
    </font>
    <font>
      <b/>
      <i/>
      <sz val="12"/>
      <color theme="0"/>
      <name val="Arial"/>
      <family val="2"/>
    </font>
    <font>
      <i/>
      <sz val="12"/>
      <color rgb="FFFFFF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34998626667073579"/>
        <bgColor rgb="FF000000"/>
      </patternFill>
    </fill>
  </fills>
  <borders count="49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double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double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ck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theme="1"/>
      </bottom>
      <diagonal/>
    </border>
    <border>
      <left style="medium">
        <color auto="1"/>
      </left>
      <right style="medium">
        <color theme="1"/>
      </right>
      <top style="medium">
        <color auto="1"/>
      </top>
      <bottom style="medium">
        <color auto="1"/>
      </bottom>
      <diagonal/>
    </border>
    <border>
      <left style="medium">
        <color theme="1"/>
      </left>
      <right style="medium">
        <color theme="1"/>
      </right>
      <top style="medium">
        <color auto="1"/>
      </top>
      <bottom style="medium">
        <color auto="1"/>
      </bottom>
      <diagonal/>
    </border>
    <border>
      <left style="medium">
        <color theme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theme="1"/>
      </top>
      <bottom style="medium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double">
        <color auto="1"/>
      </right>
      <top/>
      <bottom/>
      <diagonal/>
    </border>
    <border>
      <left style="double">
        <color auto="1"/>
      </left>
      <right style="medium">
        <color auto="1"/>
      </right>
      <top/>
      <bottom/>
      <diagonal/>
    </border>
    <border>
      <left style="medium">
        <color auto="1"/>
      </left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/>
    <xf numFmtId="0" fontId="7" fillId="3" borderId="12" xfId="0" applyFont="1" applyFill="1" applyBorder="1" applyAlignment="1">
      <alignment horizontal="center" vertical="center"/>
    </xf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0" xfId="0" applyFont="1" applyBorder="1"/>
    <xf numFmtId="0" fontId="3" fillId="0" borderId="20" xfId="0" applyFont="1" applyBorder="1"/>
    <xf numFmtId="0" fontId="3" fillId="0" borderId="21" xfId="0" applyFont="1" applyBorder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25" xfId="0" applyFont="1" applyBorder="1"/>
    <xf numFmtId="0" fontId="3" fillId="0" borderId="26" xfId="0" applyFont="1" applyBorder="1"/>
    <xf numFmtId="0" fontId="4" fillId="2" borderId="8" xfId="0" applyFont="1" applyFill="1" applyBorder="1"/>
    <xf numFmtId="0" fontId="3" fillId="0" borderId="27" xfId="0" applyFont="1" applyBorder="1"/>
    <xf numFmtId="0" fontId="3" fillId="0" borderId="9" xfId="0" applyFont="1" applyBorder="1"/>
    <xf numFmtId="0" fontId="3" fillId="0" borderId="28" xfId="0" applyFont="1" applyBorder="1"/>
    <xf numFmtId="0" fontId="3" fillId="0" borderId="10" xfId="0" applyFont="1" applyBorder="1"/>
    <xf numFmtId="0" fontId="0" fillId="0" borderId="0" xfId="0" applyBorder="1" applyAlignment="1">
      <alignment horizontal="center" vertical="center"/>
    </xf>
    <xf numFmtId="0" fontId="7" fillId="3" borderId="29" xfId="0" applyFont="1" applyFill="1" applyBorder="1" applyAlignment="1">
      <alignment horizontal="center" vertical="center"/>
    </xf>
    <xf numFmtId="10" fontId="3" fillId="0" borderId="14" xfId="0" applyNumberFormat="1" applyFont="1" applyBorder="1"/>
    <xf numFmtId="10" fontId="3" fillId="0" borderId="16" xfId="0" applyNumberFormat="1" applyFont="1" applyBorder="1"/>
    <xf numFmtId="10" fontId="3" fillId="0" borderId="15" xfId="0" applyNumberFormat="1" applyFont="1" applyBorder="1"/>
    <xf numFmtId="10" fontId="3" fillId="0" borderId="17" xfId="0" applyNumberFormat="1" applyFont="1" applyBorder="1"/>
    <xf numFmtId="10" fontId="3" fillId="0" borderId="19" xfId="0" applyNumberFormat="1" applyFont="1" applyBorder="1"/>
    <xf numFmtId="10" fontId="3" fillId="0" borderId="20" xfId="0" applyNumberFormat="1" applyFont="1" applyBorder="1"/>
    <xf numFmtId="10" fontId="3" fillId="0" borderId="0" xfId="0" applyNumberFormat="1" applyFont="1" applyBorder="1"/>
    <xf numFmtId="10" fontId="3" fillId="0" borderId="21" xfId="0" applyNumberFormat="1" applyFont="1" applyBorder="1"/>
    <xf numFmtId="10" fontId="3" fillId="0" borderId="23" xfId="0" applyNumberFormat="1" applyFont="1" applyBorder="1"/>
    <xf numFmtId="10" fontId="3" fillId="0" borderId="25" xfId="0" applyNumberFormat="1" applyFont="1" applyBorder="1"/>
    <xf numFmtId="10" fontId="3" fillId="0" borderId="24" xfId="0" applyNumberFormat="1" applyFont="1" applyBorder="1"/>
    <xf numFmtId="10" fontId="3" fillId="0" borderId="26" xfId="0" applyNumberFormat="1" applyFont="1" applyBorder="1"/>
    <xf numFmtId="10" fontId="6" fillId="2" borderId="31" xfId="0" applyNumberFormat="1" applyFont="1" applyFill="1" applyBorder="1"/>
    <xf numFmtId="10" fontId="6" fillId="2" borderId="32" xfId="0" applyNumberFormat="1" applyFont="1" applyFill="1" applyBorder="1"/>
    <xf numFmtId="10" fontId="6" fillId="2" borderId="10" xfId="0" applyNumberFormat="1" applyFont="1" applyFill="1" applyBorder="1"/>
    <xf numFmtId="10" fontId="6" fillId="2" borderId="8" xfId="0" applyNumberFormat="1" applyFont="1" applyFill="1" applyBorder="1"/>
    <xf numFmtId="10" fontId="6" fillId="2" borderId="12" xfId="0" applyNumberFormat="1" applyFont="1" applyFill="1" applyBorder="1"/>
    <xf numFmtId="10" fontId="3" fillId="0" borderId="0" xfId="0" applyNumberFormat="1" applyFont="1"/>
    <xf numFmtId="10" fontId="0" fillId="0" borderId="0" xfId="1" applyNumberFormat="1" applyFont="1" applyBorder="1"/>
    <xf numFmtId="0" fontId="4" fillId="2" borderId="8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7" fillId="4" borderId="29" xfId="0" applyFont="1" applyFill="1" applyBorder="1" applyAlignment="1">
      <alignment horizontal="center"/>
    </xf>
    <xf numFmtId="0" fontId="4" fillId="0" borderId="0" xfId="0" applyFont="1" applyFill="1" applyBorder="1"/>
    <xf numFmtId="10" fontId="4" fillId="2" borderId="31" xfId="0" applyNumberFormat="1" applyFont="1" applyFill="1" applyBorder="1"/>
    <xf numFmtId="10" fontId="4" fillId="2" borderId="12" xfId="0" applyNumberFormat="1" applyFont="1" applyFill="1" applyBorder="1"/>
    <xf numFmtId="10" fontId="4" fillId="2" borderId="32" xfId="0" applyNumberFormat="1" applyFont="1" applyFill="1" applyBorder="1"/>
    <xf numFmtId="0" fontId="3" fillId="0" borderId="0" xfId="0" applyFont="1" applyBorder="1" applyAlignment="1"/>
    <xf numFmtId="0" fontId="6" fillId="0" borderId="0" xfId="0" applyFont="1" applyFill="1" applyAlignment="1">
      <alignment horizontal="center" vertical="center" textRotation="90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textRotation="90"/>
    </xf>
    <xf numFmtId="0" fontId="8" fillId="3" borderId="29" xfId="0" applyFont="1" applyFill="1" applyBorder="1" applyAlignment="1">
      <alignment horizontal="center" vertical="center"/>
    </xf>
    <xf numFmtId="0" fontId="3" fillId="0" borderId="43" xfId="0" applyFont="1" applyBorder="1"/>
    <xf numFmtId="10" fontId="3" fillId="0" borderId="44" xfId="0" applyNumberFormat="1" applyFont="1" applyBorder="1"/>
    <xf numFmtId="10" fontId="3" fillId="0" borderId="13" xfId="1" applyNumberFormat="1" applyFont="1" applyBorder="1"/>
    <xf numFmtId="10" fontId="3" fillId="0" borderId="17" xfId="1" applyNumberFormat="1" applyFont="1" applyBorder="1"/>
    <xf numFmtId="0" fontId="3" fillId="0" borderId="45" xfId="0" applyFont="1" applyBorder="1"/>
    <xf numFmtId="10" fontId="3" fillId="0" borderId="46" xfId="0" applyNumberFormat="1" applyFont="1" applyBorder="1"/>
    <xf numFmtId="10" fontId="3" fillId="0" borderId="18" xfId="1" applyNumberFormat="1" applyFont="1" applyBorder="1"/>
    <xf numFmtId="10" fontId="3" fillId="0" borderId="21" xfId="1" applyNumberFormat="1" applyFont="1" applyBorder="1"/>
    <xf numFmtId="0" fontId="3" fillId="0" borderId="47" xfId="0" applyFont="1" applyBorder="1"/>
    <xf numFmtId="10" fontId="3" fillId="0" borderId="22" xfId="1" applyNumberFormat="1" applyFont="1" applyBorder="1"/>
    <xf numFmtId="10" fontId="3" fillId="0" borderId="26" xfId="1" applyNumberFormat="1" applyFont="1" applyBorder="1"/>
    <xf numFmtId="10" fontId="3" fillId="0" borderId="48" xfId="0" applyNumberFormat="1" applyFont="1" applyBorder="1"/>
    <xf numFmtId="0" fontId="12" fillId="0" borderId="15" xfId="0" applyFont="1" applyBorder="1"/>
    <xf numFmtId="0" fontId="12" fillId="0" borderId="14" xfId="0" applyFont="1" applyBorder="1" applyAlignment="1">
      <alignment horizontal="right"/>
    </xf>
    <xf numFmtId="0" fontId="12" fillId="0" borderId="15" xfId="0" applyFont="1" applyBorder="1" applyAlignment="1">
      <alignment horizontal="right"/>
    </xf>
    <xf numFmtId="0" fontId="12" fillId="0" borderId="17" xfId="0" applyFont="1" applyBorder="1" applyAlignment="1">
      <alignment horizontal="right"/>
    </xf>
    <xf numFmtId="0" fontId="12" fillId="0" borderId="43" xfId="0" applyFont="1" applyBorder="1"/>
    <xf numFmtId="0" fontId="12" fillId="0" borderId="0" xfId="0" applyFont="1" applyBorder="1"/>
    <xf numFmtId="0" fontId="12" fillId="0" borderId="19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12" fillId="0" borderId="21" xfId="0" applyFont="1" applyBorder="1" applyAlignment="1">
      <alignment horizontal="right"/>
    </xf>
    <xf numFmtId="0" fontId="12" fillId="0" borderId="45" xfId="0" applyFont="1" applyBorder="1"/>
    <xf numFmtId="0" fontId="12" fillId="0" borderId="24" xfId="0" applyFont="1" applyBorder="1"/>
    <xf numFmtId="0" fontId="12" fillId="0" borderId="24" xfId="0" applyFont="1" applyBorder="1" applyAlignment="1">
      <alignment horizontal="right"/>
    </xf>
    <xf numFmtId="0" fontId="12" fillId="0" borderId="47" xfId="0" applyFont="1" applyBorder="1"/>
    <xf numFmtId="0" fontId="12" fillId="0" borderId="23" xfId="0" applyFont="1" applyBorder="1" applyAlignment="1">
      <alignment horizontal="right"/>
    </xf>
    <xf numFmtId="0" fontId="12" fillId="0" borderId="26" xfId="0" applyFont="1" applyBorder="1" applyAlignment="1">
      <alignment horizontal="right"/>
    </xf>
    <xf numFmtId="0" fontId="12" fillId="0" borderId="13" xfId="0" applyFont="1" applyBorder="1"/>
    <xf numFmtId="0" fontId="12" fillId="0" borderId="14" xfId="0" applyFont="1" applyBorder="1"/>
    <xf numFmtId="0" fontId="12" fillId="0" borderId="17" xfId="0" applyFont="1" applyBorder="1"/>
    <xf numFmtId="0" fontId="12" fillId="0" borderId="18" xfId="0" applyFont="1" applyBorder="1"/>
    <xf numFmtId="0" fontId="12" fillId="0" borderId="19" xfId="0" applyFont="1" applyBorder="1"/>
    <xf numFmtId="0" fontId="12" fillId="0" borderId="21" xfId="0" applyFont="1" applyBorder="1"/>
    <xf numFmtId="0" fontId="12" fillId="0" borderId="22" xfId="0" applyFont="1" applyBorder="1"/>
    <xf numFmtId="0" fontId="12" fillId="0" borderId="23" xfId="0" applyFont="1" applyBorder="1"/>
    <xf numFmtId="0" fontId="12" fillId="0" borderId="26" xfId="0" applyFont="1" applyBorder="1"/>
    <xf numFmtId="0" fontId="4" fillId="2" borderId="12" xfId="0" applyFont="1" applyFill="1" applyBorder="1"/>
    <xf numFmtId="0" fontId="12" fillId="0" borderId="8" xfId="0" applyFont="1" applyBorder="1"/>
    <xf numFmtId="0" fontId="12" fillId="0" borderId="9" xfId="0" applyFont="1" applyBorder="1"/>
    <xf numFmtId="0" fontId="12" fillId="0" borderId="10" xfId="0" applyFont="1" applyBorder="1"/>
    <xf numFmtId="0" fontId="3" fillId="0" borderId="12" xfId="0" applyFont="1" applyBorder="1"/>
    <xf numFmtId="0" fontId="4" fillId="2" borderId="12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/>
    <xf numFmtId="0" fontId="0" fillId="0" borderId="3" xfId="0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0" fontId="4" fillId="2" borderId="7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Alignment="1"/>
    <xf numFmtId="0" fontId="3" fillId="0" borderId="33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 textRotation="90"/>
    </xf>
    <xf numFmtId="0" fontId="3" fillId="0" borderId="36" xfId="0" applyFont="1" applyBorder="1" applyAlignment="1">
      <alignment horizontal="center" vertical="center" textRotation="90"/>
    </xf>
    <xf numFmtId="0" fontId="3" fillId="0" borderId="30" xfId="0" applyFont="1" applyBorder="1" applyAlignment="1">
      <alignment horizontal="center" vertical="center" textRotation="90"/>
    </xf>
    <xf numFmtId="0" fontId="4" fillId="2" borderId="29" xfId="0" applyFont="1" applyFill="1" applyBorder="1" applyAlignment="1">
      <alignment horizontal="center" vertical="center" textRotation="90"/>
    </xf>
    <xf numFmtId="0" fontId="4" fillId="2" borderId="36" xfId="0" applyFont="1" applyFill="1" applyBorder="1" applyAlignment="1">
      <alignment horizontal="center" vertical="center" textRotation="90"/>
    </xf>
    <xf numFmtId="0" fontId="4" fillId="2" borderId="30" xfId="0" applyFont="1" applyFill="1" applyBorder="1" applyAlignment="1">
      <alignment horizontal="center" vertical="center" textRotation="90"/>
    </xf>
    <xf numFmtId="0" fontId="3" fillId="0" borderId="9" xfId="0" applyFont="1" applyBorder="1" applyAlignment="1"/>
    <xf numFmtId="0" fontId="3" fillId="0" borderId="10" xfId="0" applyFont="1" applyBorder="1" applyAlignment="1"/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10" fillId="0" borderId="9" xfId="0" applyFont="1" applyBorder="1" applyAlignment="1"/>
    <xf numFmtId="0" fontId="10" fillId="0" borderId="10" xfId="0" applyFont="1" applyBorder="1" applyAlignment="1"/>
    <xf numFmtId="0" fontId="6" fillId="2" borderId="36" xfId="0" applyFont="1" applyFill="1" applyBorder="1" applyAlignment="1">
      <alignment horizontal="center" vertical="center" textRotation="90"/>
    </xf>
    <xf numFmtId="0" fontId="6" fillId="2" borderId="30" xfId="0" applyFont="1" applyFill="1" applyBorder="1" applyAlignment="1">
      <alignment horizontal="center" vertical="center" textRotation="90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topLeftCell="A2" workbookViewId="0">
      <selection sqref="A1:U2"/>
    </sheetView>
  </sheetViews>
  <sheetFormatPr baseColWidth="10" defaultRowHeight="16" x14ac:dyDescent="0.2"/>
  <cols>
    <col min="1" max="1" width="16.6640625" customWidth="1"/>
    <col min="3" max="3" width="19.83203125" customWidth="1"/>
    <col min="4" max="4" width="19" customWidth="1"/>
    <col min="5" max="5" width="22.6640625" customWidth="1"/>
    <col min="6" max="6" width="20.5" customWidth="1"/>
    <col min="7" max="7" width="23.83203125" customWidth="1"/>
    <col min="8" max="8" width="19" customWidth="1"/>
    <col min="9" max="9" width="22" customWidth="1"/>
    <col min="10" max="10" width="21.83203125" customWidth="1"/>
    <col min="11" max="11" width="23.83203125" customWidth="1"/>
    <col min="12" max="12" width="22" customWidth="1"/>
    <col min="13" max="13" width="16.33203125" customWidth="1"/>
    <col min="14" max="14" width="12.83203125" customWidth="1"/>
    <col min="15" max="15" width="12.5" customWidth="1"/>
    <col min="16" max="16" width="20.33203125" customWidth="1"/>
    <col min="17" max="17" width="16.6640625" customWidth="1"/>
    <col min="19" max="19" width="9.83203125" customWidth="1"/>
    <col min="20" max="20" width="19" customWidth="1"/>
    <col min="21" max="21" width="15.6640625" customWidth="1"/>
  </cols>
  <sheetData>
    <row r="1" spans="1:21" ht="17" thickTop="1" x14ac:dyDescent="0.2">
      <c r="A1" s="99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1"/>
      <c r="P1" s="101"/>
      <c r="Q1" s="101"/>
      <c r="R1" s="101"/>
      <c r="S1" s="101"/>
      <c r="T1" s="101"/>
      <c r="U1" s="102"/>
    </row>
    <row r="2" spans="1:21" ht="17" thickBot="1" x14ac:dyDescent="0.25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5"/>
      <c r="P2" s="105"/>
      <c r="Q2" s="105"/>
      <c r="R2" s="105"/>
      <c r="S2" s="105"/>
      <c r="T2" s="105"/>
      <c r="U2" s="106"/>
    </row>
    <row r="3" spans="1:21" ht="18" thickTop="1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17" thickBot="1" x14ac:dyDescent="0.25">
      <c r="A4" s="107" t="s">
        <v>1</v>
      </c>
      <c r="B4" s="109" t="s">
        <v>2</v>
      </c>
      <c r="C4" s="110"/>
      <c r="D4" s="110"/>
      <c r="E4" s="110"/>
      <c r="F4" s="109" t="s">
        <v>3</v>
      </c>
      <c r="G4" s="110"/>
      <c r="H4" s="110"/>
      <c r="I4" s="111"/>
      <c r="J4" s="109" t="s">
        <v>4</v>
      </c>
      <c r="K4" s="110"/>
      <c r="L4" s="110"/>
      <c r="M4" s="111"/>
      <c r="N4" s="109" t="s">
        <v>5</v>
      </c>
      <c r="O4" s="110"/>
      <c r="P4" s="110"/>
      <c r="Q4" s="111"/>
      <c r="R4" s="109" t="s">
        <v>6</v>
      </c>
      <c r="S4" s="110"/>
      <c r="T4" s="110"/>
      <c r="U4" s="111"/>
    </row>
    <row r="5" spans="1:21" ht="19" thickBot="1" x14ac:dyDescent="0.25">
      <c r="A5" s="108"/>
      <c r="B5" s="2" t="s">
        <v>7</v>
      </c>
      <c r="C5" s="2" t="s">
        <v>8</v>
      </c>
      <c r="D5" s="2" t="s">
        <v>9</v>
      </c>
      <c r="E5" s="2" t="s">
        <v>10</v>
      </c>
      <c r="F5" s="2" t="s">
        <v>7</v>
      </c>
      <c r="G5" s="2" t="s">
        <v>8</v>
      </c>
      <c r="H5" s="2" t="s">
        <v>9</v>
      </c>
      <c r="I5" s="2" t="s">
        <v>10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7</v>
      </c>
      <c r="O5" s="2" t="s">
        <v>8</v>
      </c>
      <c r="P5" s="2" t="s">
        <v>9</v>
      </c>
      <c r="Q5" s="2" t="s">
        <v>10</v>
      </c>
      <c r="R5" s="2" t="s">
        <v>7</v>
      </c>
      <c r="S5" s="2" t="s">
        <v>8</v>
      </c>
      <c r="T5" s="2" t="s">
        <v>9</v>
      </c>
      <c r="U5" s="2" t="s">
        <v>10</v>
      </c>
    </row>
    <row r="6" spans="1:21" x14ac:dyDescent="0.2">
      <c r="A6" s="3" t="s">
        <v>11</v>
      </c>
      <c r="B6" s="4">
        <f>SUM(F6,J6,N6,R6)</f>
        <v>1172</v>
      </c>
      <c r="C6" s="5">
        <f>SUM(G6,K6,O6,S6)</f>
        <v>1157</v>
      </c>
      <c r="D6" s="5">
        <f>SUM(H6,L6,P6,T6)</f>
        <v>15</v>
      </c>
      <c r="E6" s="5">
        <f>SUM(I6,M6,Q6,U6)</f>
        <v>74</v>
      </c>
      <c r="F6" s="4">
        <v>398</v>
      </c>
      <c r="G6" s="5">
        <f>F6-H6</f>
        <v>390</v>
      </c>
      <c r="H6" s="5">
        <v>8</v>
      </c>
      <c r="I6" s="6">
        <v>19</v>
      </c>
      <c r="J6" s="5">
        <v>480</v>
      </c>
      <c r="K6" s="5">
        <f>J6-L6</f>
        <v>477</v>
      </c>
      <c r="L6" s="5">
        <v>3</v>
      </c>
      <c r="M6" s="5">
        <v>8</v>
      </c>
      <c r="N6" s="4">
        <v>128</v>
      </c>
      <c r="O6" s="5">
        <f>N6-P6</f>
        <v>127</v>
      </c>
      <c r="P6" s="5">
        <v>1</v>
      </c>
      <c r="Q6" s="6">
        <v>13</v>
      </c>
      <c r="R6" s="5">
        <v>166</v>
      </c>
      <c r="S6" s="5">
        <f>R6-T6</f>
        <v>163</v>
      </c>
      <c r="T6" s="5">
        <v>3</v>
      </c>
      <c r="U6" s="7">
        <v>34</v>
      </c>
    </row>
    <row r="7" spans="1:21" x14ac:dyDescent="0.2">
      <c r="A7" s="8" t="s">
        <v>12</v>
      </c>
      <c r="B7" s="9">
        <f t="shared" ref="B7:E13" si="0">SUM(F7,J7,N7,R7)</f>
        <v>777</v>
      </c>
      <c r="C7" s="10">
        <f t="shared" si="0"/>
        <v>764</v>
      </c>
      <c r="D7" s="10">
        <f t="shared" si="0"/>
        <v>13</v>
      </c>
      <c r="E7" s="10">
        <f t="shared" si="0"/>
        <v>68</v>
      </c>
      <c r="F7" s="9">
        <v>301</v>
      </c>
      <c r="G7" s="10">
        <f t="shared" ref="G7:G13" si="1">F7-H7</f>
        <v>296</v>
      </c>
      <c r="H7" s="10">
        <v>5</v>
      </c>
      <c r="I7" s="11">
        <v>13</v>
      </c>
      <c r="J7" s="10">
        <v>278</v>
      </c>
      <c r="K7" s="10">
        <f t="shared" ref="K7:K13" si="2">J7-L7</f>
        <v>276</v>
      </c>
      <c r="L7" s="10">
        <v>2</v>
      </c>
      <c r="M7" s="10">
        <v>14</v>
      </c>
      <c r="N7" s="9">
        <v>95</v>
      </c>
      <c r="O7" s="10">
        <f t="shared" ref="O7:O13" si="3">N7-P7</f>
        <v>92</v>
      </c>
      <c r="P7" s="10">
        <v>3</v>
      </c>
      <c r="Q7" s="11">
        <v>19</v>
      </c>
      <c r="R7" s="10">
        <v>103</v>
      </c>
      <c r="S7" s="10">
        <f t="shared" ref="S7:S13" si="4">R7-T7</f>
        <v>100</v>
      </c>
      <c r="T7" s="10">
        <v>3</v>
      </c>
      <c r="U7" s="12">
        <v>22</v>
      </c>
    </row>
    <row r="8" spans="1:21" ht="17" thickBot="1" x14ac:dyDescent="0.25">
      <c r="A8" s="13" t="s">
        <v>13</v>
      </c>
      <c r="B8" s="9">
        <f t="shared" si="0"/>
        <v>775</v>
      </c>
      <c r="C8" s="10">
        <f t="shared" si="0"/>
        <v>770</v>
      </c>
      <c r="D8" s="10">
        <f t="shared" si="0"/>
        <v>5</v>
      </c>
      <c r="E8" s="10">
        <f t="shared" si="0"/>
        <v>56</v>
      </c>
      <c r="F8" s="9">
        <v>239</v>
      </c>
      <c r="G8" s="10">
        <f t="shared" si="1"/>
        <v>236</v>
      </c>
      <c r="H8" s="10">
        <v>3</v>
      </c>
      <c r="I8" s="11">
        <v>6</v>
      </c>
      <c r="J8" s="10">
        <v>267</v>
      </c>
      <c r="K8" s="10">
        <f t="shared" si="2"/>
        <v>266</v>
      </c>
      <c r="L8" s="10">
        <v>1</v>
      </c>
      <c r="M8" s="10">
        <v>10</v>
      </c>
      <c r="N8" s="9">
        <v>152</v>
      </c>
      <c r="O8" s="10">
        <f t="shared" si="3"/>
        <v>151</v>
      </c>
      <c r="P8" s="10">
        <v>1</v>
      </c>
      <c r="Q8" s="11">
        <v>16</v>
      </c>
      <c r="R8" s="10">
        <v>117</v>
      </c>
      <c r="S8" s="10">
        <f t="shared" si="4"/>
        <v>117</v>
      </c>
      <c r="T8" s="10">
        <v>0</v>
      </c>
      <c r="U8" s="12">
        <v>24</v>
      </c>
    </row>
    <row r="9" spans="1:21" x14ac:dyDescent="0.2">
      <c r="A9" s="3" t="s">
        <v>14</v>
      </c>
      <c r="B9" s="4">
        <f t="shared" si="0"/>
        <v>464</v>
      </c>
      <c r="C9" s="5">
        <f t="shared" si="0"/>
        <v>460</v>
      </c>
      <c r="D9" s="5">
        <f t="shared" si="0"/>
        <v>4</v>
      </c>
      <c r="E9" s="5">
        <f t="shared" si="0"/>
        <v>62</v>
      </c>
      <c r="F9" s="4">
        <v>193</v>
      </c>
      <c r="G9" s="5">
        <f t="shared" si="1"/>
        <v>192</v>
      </c>
      <c r="H9" s="5">
        <v>1</v>
      </c>
      <c r="I9" s="6">
        <v>14</v>
      </c>
      <c r="J9" s="5">
        <v>182</v>
      </c>
      <c r="K9" s="5">
        <f t="shared" si="2"/>
        <v>180</v>
      </c>
      <c r="L9" s="5">
        <v>2</v>
      </c>
      <c r="M9" s="5">
        <v>12</v>
      </c>
      <c r="N9" s="4">
        <v>35</v>
      </c>
      <c r="O9" s="5">
        <f t="shared" si="3"/>
        <v>35</v>
      </c>
      <c r="P9" s="5">
        <v>0</v>
      </c>
      <c r="Q9" s="6">
        <v>8</v>
      </c>
      <c r="R9" s="5">
        <v>54</v>
      </c>
      <c r="S9" s="5">
        <f t="shared" si="4"/>
        <v>53</v>
      </c>
      <c r="T9" s="5">
        <v>1</v>
      </c>
      <c r="U9" s="7">
        <v>28</v>
      </c>
    </row>
    <row r="10" spans="1:21" x14ac:dyDescent="0.2">
      <c r="A10" s="8" t="s">
        <v>15</v>
      </c>
      <c r="B10" s="9">
        <f t="shared" si="0"/>
        <v>579</v>
      </c>
      <c r="C10" s="10">
        <f t="shared" si="0"/>
        <v>562</v>
      </c>
      <c r="D10" s="10">
        <f t="shared" si="0"/>
        <v>17</v>
      </c>
      <c r="E10" s="10">
        <f t="shared" si="0"/>
        <v>54</v>
      </c>
      <c r="F10" s="9">
        <v>227</v>
      </c>
      <c r="G10" s="10">
        <f t="shared" si="1"/>
        <v>225</v>
      </c>
      <c r="H10" s="10">
        <v>2</v>
      </c>
      <c r="I10" s="11">
        <v>9</v>
      </c>
      <c r="J10" s="10">
        <v>234</v>
      </c>
      <c r="K10" s="10">
        <f t="shared" si="2"/>
        <v>233</v>
      </c>
      <c r="L10" s="10">
        <v>1</v>
      </c>
      <c r="M10" s="10">
        <v>11</v>
      </c>
      <c r="N10" s="9">
        <v>42</v>
      </c>
      <c r="O10" s="10">
        <f t="shared" si="3"/>
        <v>38</v>
      </c>
      <c r="P10" s="10">
        <v>4</v>
      </c>
      <c r="Q10" s="11">
        <v>8</v>
      </c>
      <c r="R10" s="10">
        <v>76</v>
      </c>
      <c r="S10" s="10">
        <f t="shared" si="4"/>
        <v>66</v>
      </c>
      <c r="T10" s="10">
        <v>10</v>
      </c>
      <c r="U10" s="12">
        <v>26</v>
      </c>
    </row>
    <row r="11" spans="1:21" ht="17" thickBot="1" x14ac:dyDescent="0.25">
      <c r="A11" s="13" t="s">
        <v>16</v>
      </c>
      <c r="B11" s="14">
        <f t="shared" si="0"/>
        <v>455</v>
      </c>
      <c r="C11" s="15">
        <f t="shared" si="0"/>
        <v>446</v>
      </c>
      <c r="D11" s="15">
        <f t="shared" si="0"/>
        <v>9</v>
      </c>
      <c r="E11" s="15">
        <f t="shared" si="0"/>
        <v>31</v>
      </c>
      <c r="F11" s="14">
        <v>143</v>
      </c>
      <c r="G11" s="15">
        <f t="shared" si="1"/>
        <v>140</v>
      </c>
      <c r="H11" s="15">
        <v>3</v>
      </c>
      <c r="I11" s="16">
        <v>2</v>
      </c>
      <c r="J11" s="15">
        <v>207</v>
      </c>
      <c r="K11" s="15">
        <f t="shared" si="2"/>
        <v>206</v>
      </c>
      <c r="L11" s="15">
        <v>1</v>
      </c>
      <c r="M11" s="15">
        <v>12</v>
      </c>
      <c r="N11" s="14">
        <v>45</v>
      </c>
      <c r="O11" s="15">
        <f t="shared" si="3"/>
        <v>43</v>
      </c>
      <c r="P11" s="15">
        <v>2</v>
      </c>
      <c r="Q11" s="16">
        <v>4</v>
      </c>
      <c r="R11" s="15">
        <v>60</v>
      </c>
      <c r="S11" s="15">
        <f t="shared" si="4"/>
        <v>57</v>
      </c>
      <c r="T11" s="15">
        <v>3</v>
      </c>
      <c r="U11" s="17">
        <v>13</v>
      </c>
    </row>
    <row r="12" spans="1:21" x14ac:dyDescent="0.2">
      <c r="A12" s="3" t="s">
        <v>17</v>
      </c>
      <c r="B12" s="9">
        <f t="shared" si="0"/>
        <v>712</v>
      </c>
      <c r="C12" s="10">
        <f t="shared" si="0"/>
        <v>703</v>
      </c>
      <c r="D12" s="10">
        <f t="shared" si="0"/>
        <v>9</v>
      </c>
      <c r="E12" s="10">
        <f t="shared" si="0"/>
        <v>60</v>
      </c>
      <c r="F12" s="9">
        <v>231</v>
      </c>
      <c r="G12" s="10">
        <f t="shared" si="1"/>
        <v>225</v>
      </c>
      <c r="H12" s="10">
        <v>6</v>
      </c>
      <c r="I12" s="11">
        <v>10</v>
      </c>
      <c r="J12" s="10">
        <v>309</v>
      </c>
      <c r="K12" s="10">
        <f t="shared" si="2"/>
        <v>309</v>
      </c>
      <c r="L12" s="10">
        <v>0</v>
      </c>
      <c r="M12" s="10">
        <v>14</v>
      </c>
      <c r="N12" s="9">
        <v>79</v>
      </c>
      <c r="O12" s="10">
        <f t="shared" si="3"/>
        <v>78</v>
      </c>
      <c r="P12" s="10">
        <v>1</v>
      </c>
      <c r="Q12" s="11">
        <v>11</v>
      </c>
      <c r="R12" s="10">
        <v>93</v>
      </c>
      <c r="S12" s="10">
        <f t="shared" si="4"/>
        <v>91</v>
      </c>
      <c r="T12" s="10">
        <v>2</v>
      </c>
      <c r="U12" s="12">
        <v>25</v>
      </c>
    </row>
    <row r="13" spans="1:21" ht="17" thickBot="1" x14ac:dyDescent="0.25">
      <c r="A13" s="13" t="s">
        <v>18</v>
      </c>
      <c r="B13" s="14">
        <f t="shared" si="0"/>
        <v>807</v>
      </c>
      <c r="C13" s="15">
        <f t="shared" si="0"/>
        <v>798</v>
      </c>
      <c r="D13" s="15">
        <f t="shared" si="0"/>
        <v>9</v>
      </c>
      <c r="E13" s="15">
        <f t="shared" si="0"/>
        <v>58</v>
      </c>
      <c r="F13" s="14">
        <v>246</v>
      </c>
      <c r="G13" s="10">
        <f t="shared" si="1"/>
        <v>243</v>
      </c>
      <c r="H13" s="15">
        <v>3</v>
      </c>
      <c r="I13" s="16">
        <v>25</v>
      </c>
      <c r="J13" s="15">
        <v>343</v>
      </c>
      <c r="K13" s="10">
        <f t="shared" si="2"/>
        <v>342</v>
      </c>
      <c r="L13" s="15">
        <v>1</v>
      </c>
      <c r="M13" s="15">
        <v>13</v>
      </c>
      <c r="N13" s="14">
        <v>123</v>
      </c>
      <c r="O13" s="10">
        <f t="shared" si="3"/>
        <v>120</v>
      </c>
      <c r="P13" s="15">
        <v>3</v>
      </c>
      <c r="Q13" s="16">
        <v>12</v>
      </c>
      <c r="R13" s="15">
        <v>95</v>
      </c>
      <c r="S13" s="10">
        <f t="shared" si="4"/>
        <v>93</v>
      </c>
      <c r="T13" s="15">
        <v>2</v>
      </c>
      <c r="U13" s="17">
        <v>8</v>
      </c>
    </row>
    <row r="14" spans="1:21" ht="17" thickBot="1" x14ac:dyDescent="0.25">
      <c r="A14" s="18" t="s">
        <v>19</v>
      </c>
      <c r="B14" s="19">
        <f t="shared" ref="B14:U14" si="5">SUM(B6:B13)</f>
        <v>5741</v>
      </c>
      <c r="C14" s="20">
        <f t="shared" si="5"/>
        <v>5660</v>
      </c>
      <c r="D14" s="20">
        <f t="shared" si="5"/>
        <v>81</v>
      </c>
      <c r="E14" s="20">
        <f t="shared" si="5"/>
        <v>463</v>
      </c>
      <c r="F14" s="19">
        <f t="shared" si="5"/>
        <v>1978</v>
      </c>
      <c r="G14" s="20">
        <f t="shared" si="5"/>
        <v>1947</v>
      </c>
      <c r="H14" s="20">
        <f t="shared" si="5"/>
        <v>31</v>
      </c>
      <c r="I14" s="21">
        <f t="shared" si="5"/>
        <v>98</v>
      </c>
      <c r="J14" s="20">
        <f t="shared" si="5"/>
        <v>2300</v>
      </c>
      <c r="K14" s="20">
        <f t="shared" si="5"/>
        <v>2289</v>
      </c>
      <c r="L14" s="20">
        <f t="shared" si="5"/>
        <v>11</v>
      </c>
      <c r="M14" s="20">
        <f t="shared" si="5"/>
        <v>94</v>
      </c>
      <c r="N14" s="19">
        <f t="shared" si="5"/>
        <v>699</v>
      </c>
      <c r="O14" s="20">
        <f t="shared" si="5"/>
        <v>684</v>
      </c>
      <c r="P14" s="20">
        <f t="shared" si="5"/>
        <v>15</v>
      </c>
      <c r="Q14" s="21">
        <f t="shared" si="5"/>
        <v>91</v>
      </c>
      <c r="R14" s="20">
        <f t="shared" si="5"/>
        <v>764</v>
      </c>
      <c r="S14" s="20">
        <f t="shared" si="5"/>
        <v>740</v>
      </c>
      <c r="T14" s="20">
        <f t="shared" si="5"/>
        <v>24</v>
      </c>
      <c r="U14" s="22">
        <f t="shared" si="5"/>
        <v>180</v>
      </c>
    </row>
    <row r="15" spans="1:21" ht="17" thickBo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17" thickBot="1" x14ac:dyDescent="0.25">
      <c r="A16" s="107" t="s">
        <v>1</v>
      </c>
      <c r="B16" s="109" t="s">
        <v>20</v>
      </c>
      <c r="C16" s="112"/>
      <c r="D16" s="109" t="s">
        <v>21</v>
      </c>
      <c r="E16" s="113"/>
      <c r="F16" s="113"/>
      <c r="G16" s="113"/>
      <c r="H16" s="113"/>
      <c r="I16" s="113"/>
      <c r="J16" s="113"/>
      <c r="K16" s="112"/>
      <c r="L16" s="23"/>
      <c r="M16" s="23"/>
      <c r="N16" s="23"/>
      <c r="O16" s="23"/>
      <c r="P16" s="23"/>
      <c r="Q16" s="1"/>
      <c r="R16" s="1"/>
      <c r="S16" s="1"/>
      <c r="T16" s="1"/>
      <c r="U16" s="1"/>
    </row>
    <row r="17" spans="1:21" ht="19" thickBot="1" x14ac:dyDescent="0.25">
      <c r="A17" s="108"/>
      <c r="B17" s="24" t="s">
        <v>8</v>
      </c>
      <c r="C17" s="24" t="s">
        <v>9</v>
      </c>
      <c r="D17" s="24" t="s">
        <v>22</v>
      </c>
      <c r="E17" s="24" t="s">
        <v>23</v>
      </c>
      <c r="F17" s="24" t="s">
        <v>24</v>
      </c>
      <c r="G17" s="24" t="s">
        <v>25</v>
      </c>
      <c r="H17" s="24" t="s">
        <v>26</v>
      </c>
      <c r="I17" s="24" t="s">
        <v>27</v>
      </c>
      <c r="J17" s="24" t="s">
        <v>28</v>
      </c>
      <c r="K17" s="24" t="s">
        <v>29</v>
      </c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x14ac:dyDescent="0.2">
      <c r="A18" s="3" t="s">
        <v>11</v>
      </c>
      <c r="B18" s="25">
        <f t="shared" ref="B18:B25" si="6">C6/B6</f>
        <v>0.98720136518771329</v>
      </c>
      <c r="C18" s="26">
        <f t="shared" ref="C18:C25" si="7">D6/B6</f>
        <v>1.2798634812286689E-2</v>
      </c>
      <c r="D18" s="27">
        <f t="shared" ref="D18:D25" si="8">G6/B6</f>
        <v>0.33276450511945393</v>
      </c>
      <c r="E18" s="27">
        <f t="shared" ref="E18:E25" si="9">H6/B6</f>
        <v>6.8259385665529011E-3</v>
      </c>
      <c r="F18" s="25">
        <f t="shared" ref="F18:F25" si="10">K6/B6</f>
        <v>0.40699658703071673</v>
      </c>
      <c r="G18" s="26">
        <f t="shared" ref="G18:G25" si="11">L6/B6</f>
        <v>2.5597269624573378E-3</v>
      </c>
      <c r="H18" s="27">
        <f t="shared" ref="H18:H25" si="12">O6/B6</f>
        <v>0.10836177474402731</v>
      </c>
      <c r="I18" s="27">
        <f t="shared" ref="I18:I25" si="13">P6/B6</f>
        <v>8.5324232081911264E-4</v>
      </c>
      <c r="J18" s="25">
        <f t="shared" ref="J18:J25" si="14">S6/B6</f>
        <v>0.13907849829351535</v>
      </c>
      <c r="K18" s="28">
        <f t="shared" ref="K18:K25" si="15">T6/B6</f>
        <v>2.5597269624573378E-3</v>
      </c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2">
      <c r="A19" s="8" t="s">
        <v>12</v>
      </c>
      <c r="B19" s="29">
        <f t="shared" si="6"/>
        <v>0.98326898326898327</v>
      </c>
      <c r="C19" s="30">
        <f t="shared" si="7"/>
        <v>1.6731016731016731E-2</v>
      </c>
      <c r="D19" s="31">
        <f t="shared" si="8"/>
        <v>0.38095238095238093</v>
      </c>
      <c r="E19" s="31">
        <f t="shared" si="9"/>
        <v>6.4350064350064346E-3</v>
      </c>
      <c r="F19" s="29">
        <f t="shared" si="10"/>
        <v>0.35521235521235522</v>
      </c>
      <c r="G19" s="30">
        <f t="shared" si="11"/>
        <v>2.5740025740025739E-3</v>
      </c>
      <c r="H19" s="31">
        <f t="shared" si="12"/>
        <v>0.11840411840411841</v>
      </c>
      <c r="I19" s="31">
        <f t="shared" si="13"/>
        <v>3.8610038610038611E-3</v>
      </c>
      <c r="J19" s="29">
        <f t="shared" si="14"/>
        <v>0.1287001287001287</v>
      </c>
      <c r="K19" s="32">
        <f t="shared" si="15"/>
        <v>3.8610038610038611E-3</v>
      </c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17" thickBot="1" x14ac:dyDescent="0.25">
      <c r="A20" s="13" t="s">
        <v>13</v>
      </c>
      <c r="B20" s="29">
        <f t="shared" si="6"/>
        <v>0.99354838709677418</v>
      </c>
      <c r="C20" s="30">
        <f t="shared" si="7"/>
        <v>6.4516129032258064E-3</v>
      </c>
      <c r="D20" s="31">
        <f t="shared" si="8"/>
        <v>0.30451612903225805</v>
      </c>
      <c r="E20" s="31">
        <f t="shared" si="9"/>
        <v>3.8709677419354839E-3</v>
      </c>
      <c r="F20" s="29">
        <f t="shared" si="10"/>
        <v>0.34322580645161288</v>
      </c>
      <c r="G20" s="30">
        <f t="shared" si="11"/>
        <v>1.2903225806451613E-3</v>
      </c>
      <c r="H20" s="31">
        <f t="shared" si="12"/>
        <v>0.19483870967741934</v>
      </c>
      <c r="I20" s="31">
        <f t="shared" si="13"/>
        <v>1.2903225806451613E-3</v>
      </c>
      <c r="J20" s="29">
        <f t="shared" si="14"/>
        <v>0.15096774193548387</v>
      </c>
      <c r="K20" s="32">
        <f t="shared" si="15"/>
        <v>0</v>
      </c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x14ac:dyDescent="0.2">
      <c r="A21" s="3" t="s">
        <v>14</v>
      </c>
      <c r="B21" s="25">
        <f t="shared" si="6"/>
        <v>0.99137931034482762</v>
      </c>
      <c r="C21" s="26">
        <f t="shared" si="7"/>
        <v>8.6206896551724137E-3</v>
      </c>
      <c r="D21" s="27">
        <f t="shared" si="8"/>
        <v>0.41379310344827586</v>
      </c>
      <c r="E21" s="27">
        <f t="shared" si="9"/>
        <v>2.1551724137931034E-3</v>
      </c>
      <c r="F21" s="25">
        <f t="shared" si="10"/>
        <v>0.38793103448275862</v>
      </c>
      <c r="G21" s="26">
        <f t="shared" si="11"/>
        <v>4.3103448275862068E-3</v>
      </c>
      <c r="H21" s="27">
        <f t="shared" si="12"/>
        <v>7.5431034482758619E-2</v>
      </c>
      <c r="I21" s="27">
        <f t="shared" si="13"/>
        <v>0</v>
      </c>
      <c r="J21" s="25">
        <f t="shared" si="14"/>
        <v>0.11422413793103449</v>
      </c>
      <c r="K21" s="28">
        <f t="shared" si="15"/>
        <v>2.1551724137931034E-3</v>
      </c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">
      <c r="A22" s="8" t="s">
        <v>15</v>
      </c>
      <c r="B22" s="29">
        <f t="shared" si="6"/>
        <v>0.97063903281519859</v>
      </c>
      <c r="C22" s="30">
        <f t="shared" si="7"/>
        <v>2.9360967184801381E-2</v>
      </c>
      <c r="D22" s="31">
        <f t="shared" si="8"/>
        <v>0.38860103626943004</v>
      </c>
      <c r="E22" s="31">
        <f t="shared" si="9"/>
        <v>3.4542314335060447E-3</v>
      </c>
      <c r="F22" s="29">
        <f t="shared" si="10"/>
        <v>0.40241796200345425</v>
      </c>
      <c r="G22" s="30">
        <f t="shared" si="11"/>
        <v>1.7271157167530224E-3</v>
      </c>
      <c r="H22" s="31">
        <f t="shared" si="12"/>
        <v>6.563039723661486E-2</v>
      </c>
      <c r="I22" s="31">
        <f t="shared" si="13"/>
        <v>6.9084628670120895E-3</v>
      </c>
      <c r="J22" s="29">
        <f t="shared" si="14"/>
        <v>0.11398963730569948</v>
      </c>
      <c r="K22" s="32">
        <f t="shared" si="15"/>
        <v>1.7271157167530225E-2</v>
      </c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ht="17" thickBot="1" x14ac:dyDescent="0.25">
      <c r="A23" s="13" t="s">
        <v>16</v>
      </c>
      <c r="B23" s="33">
        <f t="shared" si="6"/>
        <v>0.98021978021978018</v>
      </c>
      <c r="C23" s="34">
        <f t="shared" si="7"/>
        <v>1.9780219780219779E-2</v>
      </c>
      <c r="D23" s="35">
        <f t="shared" si="8"/>
        <v>0.30769230769230771</v>
      </c>
      <c r="E23" s="35">
        <f t="shared" si="9"/>
        <v>6.5934065934065934E-3</v>
      </c>
      <c r="F23" s="33">
        <f t="shared" si="10"/>
        <v>0.45274725274725275</v>
      </c>
      <c r="G23" s="34">
        <f t="shared" si="11"/>
        <v>2.1978021978021978E-3</v>
      </c>
      <c r="H23" s="35">
        <f t="shared" si="12"/>
        <v>9.4505494505494503E-2</v>
      </c>
      <c r="I23" s="35">
        <f t="shared" si="13"/>
        <v>4.3956043956043956E-3</v>
      </c>
      <c r="J23" s="33">
        <f t="shared" si="14"/>
        <v>0.12527472527472527</v>
      </c>
      <c r="K23" s="36">
        <f t="shared" si="15"/>
        <v>6.5934065934065934E-3</v>
      </c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">
      <c r="A24" s="3" t="s">
        <v>17</v>
      </c>
      <c r="B24" s="25">
        <f t="shared" si="6"/>
        <v>0.98735955056179781</v>
      </c>
      <c r="C24" s="26">
        <f t="shared" si="7"/>
        <v>1.2640449438202247E-2</v>
      </c>
      <c r="D24" s="27">
        <f t="shared" si="8"/>
        <v>0.3160112359550562</v>
      </c>
      <c r="E24" s="27">
        <f t="shared" si="9"/>
        <v>8.4269662921348312E-3</v>
      </c>
      <c r="F24" s="25">
        <f t="shared" si="10"/>
        <v>0.4339887640449438</v>
      </c>
      <c r="G24" s="26">
        <f t="shared" si="11"/>
        <v>0</v>
      </c>
      <c r="H24" s="27">
        <f t="shared" si="12"/>
        <v>0.10955056179775281</v>
      </c>
      <c r="I24" s="27">
        <f t="shared" si="13"/>
        <v>1.4044943820224719E-3</v>
      </c>
      <c r="J24" s="25">
        <f t="shared" si="14"/>
        <v>0.12780898876404495</v>
      </c>
      <c r="K24" s="28">
        <f t="shared" si="15"/>
        <v>2.8089887640449437E-3</v>
      </c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ht="17" thickBot="1" x14ac:dyDescent="0.25">
      <c r="A25" s="13" t="s">
        <v>18</v>
      </c>
      <c r="B25" s="33">
        <f t="shared" si="6"/>
        <v>0.98884758364312264</v>
      </c>
      <c r="C25" s="34">
        <f t="shared" si="7"/>
        <v>1.1152416356877323E-2</v>
      </c>
      <c r="D25" s="35">
        <f t="shared" si="8"/>
        <v>0.30111524163568776</v>
      </c>
      <c r="E25" s="35">
        <f t="shared" si="9"/>
        <v>3.7174721189591076E-3</v>
      </c>
      <c r="F25" s="33">
        <f t="shared" si="10"/>
        <v>0.42379182156133827</v>
      </c>
      <c r="G25" s="34">
        <f t="shared" si="11"/>
        <v>1.2391573729863693E-3</v>
      </c>
      <c r="H25" s="35">
        <f t="shared" si="12"/>
        <v>0.14869888475836432</v>
      </c>
      <c r="I25" s="35">
        <f t="shared" si="13"/>
        <v>3.7174721189591076E-3</v>
      </c>
      <c r="J25" s="33">
        <f t="shared" si="14"/>
        <v>0.11524163568773234</v>
      </c>
      <c r="K25" s="36">
        <f t="shared" si="15"/>
        <v>2.4783147459727386E-3</v>
      </c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ht="17" thickBo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ht="17" thickBot="1" x14ac:dyDescent="0.25">
      <c r="A28" s="114" t="s">
        <v>30</v>
      </c>
      <c r="B28" s="109" t="s">
        <v>20</v>
      </c>
      <c r="C28" s="112"/>
      <c r="D28" s="109" t="s">
        <v>31</v>
      </c>
      <c r="E28" s="113"/>
      <c r="F28" s="113"/>
      <c r="G28" s="113"/>
      <c r="H28" s="113"/>
      <c r="I28" s="113"/>
      <c r="J28" s="113"/>
      <c r="K28" s="112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ht="19" thickBot="1" x14ac:dyDescent="0.25">
      <c r="A29" s="115"/>
      <c r="B29" s="2" t="s">
        <v>8</v>
      </c>
      <c r="C29" s="2" t="s">
        <v>9</v>
      </c>
      <c r="D29" s="2" t="s">
        <v>22</v>
      </c>
      <c r="E29" s="2" t="s">
        <v>23</v>
      </c>
      <c r="F29" s="2" t="s">
        <v>24</v>
      </c>
      <c r="G29" s="2" t="s">
        <v>25</v>
      </c>
      <c r="H29" s="2" t="s">
        <v>26</v>
      </c>
      <c r="I29" s="2" t="s">
        <v>27</v>
      </c>
      <c r="J29" s="2" t="s">
        <v>28</v>
      </c>
      <c r="K29" s="2" t="s">
        <v>29</v>
      </c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x14ac:dyDescent="0.2">
      <c r="A30" s="3" t="s">
        <v>32</v>
      </c>
      <c r="B30" s="25">
        <f>AVERAGE(B18:B20)</f>
        <v>0.98800624518449032</v>
      </c>
      <c r="C30" s="31">
        <f t="shared" ref="C30:K30" si="16">AVERAGE(C18:C20)</f>
        <v>1.1993754815509744E-2</v>
      </c>
      <c r="D30" s="25">
        <f t="shared" si="16"/>
        <v>0.33941100503469762</v>
      </c>
      <c r="E30" s="31">
        <f t="shared" si="16"/>
        <v>5.7106375811649401E-3</v>
      </c>
      <c r="F30" s="25">
        <f t="shared" si="16"/>
        <v>0.368478249564895</v>
      </c>
      <c r="G30" s="31">
        <f t="shared" si="16"/>
        <v>2.1413507057016909E-3</v>
      </c>
      <c r="H30" s="25">
        <f t="shared" si="16"/>
        <v>0.14053486760852169</v>
      </c>
      <c r="I30" s="31">
        <f t="shared" si="16"/>
        <v>2.0015229208227114E-3</v>
      </c>
      <c r="J30" s="25">
        <f t="shared" si="16"/>
        <v>0.13958212297637598</v>
      </c>
      <c r="K30" s="28">
        <f t="shared" si="16"/>
        <v>2.1402436078203995E-3</v>
      </c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x14ac:dyDescent="0.2">
      <c r="A31" s="8" t="s">
        <v>33</v>
      </c>
      <c r="B31" s="29">
        <f>AVERAGE(B21:B23)</f>
        <v>0.98074604112660213</v>
      </c>
      <c r="C31" s="31">
        <f t="shared" ref="C31:K31" si="17">AVERAGE(C21:C23)</f>
        <v>1.9253958873397859E-2</v>
      </c>
      <c r="D31" s="29">
        <f t="shared" si="17"/>
        <v>0.37002881580333785</v>
      </c>
      <c r="E31" s="31">
        <f t="shared" si="17"/>
        <v>4.0676034802352469E-3</v>
      </c>
      <c r="F31" s="29">
        <f t="shared" si="17"/>
        <v>0.41436541641115521</v>
      </c>
      <c r="G31" s="31">
        <f t="shared" si="17"/>
        <v>2.7450875807138093E-3</v>
      </c>
      <c r="H31" s="29">
        <f t="shared" si="17"/>
        <v>7.8522308741622651E-2</v>
      </c>
      <c r="I31" s="31">
        <f t="shared" si="17"/>
        <v>3.7680224208721616E-3</v>
      </c>
      <c r="J31" s="29">
        <f t="shared" si="17"/>
        <v>0.11782950017048642</v>
      </c>
      <c r="K31" s="32">
        <f t="shared" si="17"/>
        <v>8.6732453915766405E-3</v>
      </c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ht="17" thickBot="1" x14ac:dyDescent="0.25">
      <c r="A32" s="13" t="s">
        <v>34</v>
      </c>
      <c r="B32" s="33">
        <f>AVERAGE(B24:B25)</f>
        <v>0.98810356710246028</v>
      </c>
      <c r="C32" s="31">
        <f t="shared" ref="C32:K32" si="18">AVERAGE(C24:C25)</f>
        <v>1.1896432897539784E-2</v>
      </c>
      <c r="D32" s="33">
        <f t="shared" si="18"/>
        <v>0.30856323879537195</v>
      </c>
      <c r="E32" s="31">
        <f t="shared" si="18"/>
        <v>6.0722192055469694E-3</v>
      </c>
      <c r="F32" s="33">
        <f t="shared" si="18"/>
        <v>0.42889029280314106</v>
      </c>
      <c r="G32" s="31">
        <f t="shared" si="18"/>
        <v>6.1957868649318464E-4</v>
      </c>
      <c r="H32" s="33">
        <f t="shared" si="18"/>
        <v>0.12912472327805857</v>
      </c>
      <c r="I32" s="31">
        <f t="shared" si="18"/>
        <v>2.5609832504907898E-3</v>
      </c>
      <c r="J32" s="33">
        <f t="shared" si="18"/>
        <v>0.12152531222588864</v>
      </c>
      <c r="K32" s="36">
        <f t="shared" si="18"/>
        <v>2.6436517550088414E-3</v>
      </c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ht="17" thickBot="1" x14ac:dyDescent="0.25">
      <c r="A33" s="18" t="s">
        <v>35</v>
      </c>
      <c r="B33" s="37">
        <f>AVERAGE(B30:B32)</f>
        <v>0.98561861780451754</v>
      </c>
      <c r="C33" s="38">
        <f t="shared" ref="C33:K33" si="19">AVERAGE(C30:C32)</f>
        <v>1.4381382195482462E-2</v>
      </c>
      <c r="D33" s="39">
        <f>AVERAGE(D30:D32)</f>
        <v>0.33933435321113575</v>
      </c>
      <c r="E33" s="40">
        <f>AVERAGE(E30:E32)</f>
        <v>5.2834867556490516E-3</v>
      </c>
      <c r="F33" s="37">
        <f>AVERAGE(F30:F32)</f>
        <v>0.40391131959306376</v>
      </c>
      <c r="G33" s="38">
        <f t="shared" si="19"/>
        <v>1.8353389909695616E-3</v>
      </c>
      <c r="H33" s="39">
        <f t="shared" si="19"/>
        <v>0.11606063320940097</v>
      </c>
      <c r="I33" s="40">
        <f t="shared" si="19"/>
        <v>2.7768428640618874E-3</v>
      </c>
      <c r="J33" s="37">
        <f t="shared" si="19"/>
        <v>0.12631231179091701</v>
      </c>
      <c r="K33" s="41">
        <f t="shared" si="19"/>
        <v>4.48571358480196E-3</v>
      </c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</sheetData>
  <mergeCells count="13">
    <mergeCell ref="A16:A17"/>
    <mergeCell ref="B16:C16"/>
    <mergeCell ref="D16:K16"/>
    <mergeCell ref="A28:A29"/>
    <mergeCell ref="B28:C28"/>
    <mergeCell ref="D28:K28"/>
    <mergeCell ref="A1:U2"/>
    <mergeCell ref="A4:A5"/>
    <mergeCell ref="B4:E4"/>
    <mergeCell ref="F4:I4"/>
    <mergeCell ref="J4:M4"/>
    <mergeCell ref="N4:Q4"/>
    <mergeCell ref="R4:U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3"/>
  <sheetViews>
    <sheetView topLeftCell="A20" workbookViewId="0">
      <selection activeCell="F20" sqref="F20"/>
    </sheetView>
  </sheetViews>
  <sheetFormatPr baseColWidth="10" defaultRowHeight="16" x14ac:dyDescent="0.2"/>
  <cols>
    <col min="1" max="1" width="16.6640625" style="1" customWidth="1"/>
    <col min="2" max="2" width="10.83203125" style="1"/>
    <col min="3" max="3" width="19.83203125" style="1" customWidth="1"/>
    <col min="4" max="4" width="19" style="1" customWidth="1"/>
    <col min="5" max="5" width="22.6640625" style="1" customWidth="1"/>
    <col min="6" max="6" width="20.5" style="1" customWidth="1"/>
    <col min="7" max="7" width="23.83203125" style="1" customWidth="1"/>
    <col min="8" max="8" width="19" style="1" customWidth="1"/>
    <col min="9" max="9" width="22" style="1" customWidth="1"/>
    <col min="10" max="10" width="21.83203125" style="1" customWidth="1"/>
    <col min="11" max="11" width="23.83203125" style="1" customWidth="1"/>
    <col min="12" max="12" width="22" style="1" customWidth="1"/>
    <col min="13" max="13" width="16.33203125" style="1" customWidth="1"/>
    <col min="14" max="14" width="12.83203125" style="1" customWidth="1"/>
    <col min="15" max="15" width="12.5" style="1" customWidth="1"/>
    <col min="16" max="16" width="20.33203125" style="1" customWidth="1"/>
    <col min="17" max="17" width="16.6640625" style="1" customWidth="1"/>
    <col min="18" max="18" width="10.83203125" style="1"/>
    <col min="19" max="19" width="9.83203125" style="1" customWidth="1"/>
    <col min="20" max="20" width="19" style="1" customWidth="1"/>
    <col min="21" max="21" width="15.6640625" style="1" customWidth="1"/>
    <col min="22" max="16384" width="10.83203125" style="1"/>
  </cols>
  <sheetData>
    <row r="1" spans="1:21" ht="17" customHeight="1" x14ac:dyDescent="0.2">
      <c r="A1" s="116" t="s">
        <v>36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8"/>
      <c r="P1" s="118"/>
      <c r="Q1" s="118"/>
      <c r="R1" s="118"/>
      <c r="S1" s="118"/>
      <c r="T1" s="118"/>
      <c r="U1" s="118"/>
    </row>
    <row r="2" spans="1:21" x14ac:dyDescent="0.2">
      <c r="A2" s="119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8"/>
      <c r="P2" s="118"/>
      <c r="Q2" s="118"/>
      <c r="R2" s="118"/>
      <c r="S2" s="118"/>
      <c r="T2" s="118"/>
      <c r="U2" s="118"/>
    </row>
    <row r="3" spans="1:21" ht="17" thickBot="1" x14ac:dyDescent="0.25"/>
    <row r="4" spans="1:21" ht="17" thickBot="1" x14ac:dyDescent="0.25">
      <c r="A4" s="107" t="s">
        <v>1</v>
      </c>
      <c r="B4" s="109" t="s">
        <v>2</v>
      </c>
      <c r="C4" s="110"/>
      <c r="D4" s="110"/>
      <c r="E4" s="110"/>
      <c r="F4" s="109" t="s">
        <v>3</v>
      </c>
      <c r="G4" s="110"/>
      <c r="H4" s="110"/>
      <c r="I4" s="111"/>
      <c r="J4" s="109" t="s">
        <v>4</v>
      </c>
      <c r="K4" s="110"/>
      <c r="L4" s="110"/>
      <c r="M4" s="111"/>
      <c r="N4" s="109" t="s">
        <v>5</v>
      </c>
      <c r="O4" s="110"/>
      <c r="P4" s="110"/>
      <c r="Q4" s="111"/>
      <c r="R4" s="109" t="s">
        <v>6</v>
      </c>
      <c r="S4" s="110"/>
      <c r="T4" s="110"/>
      <c r="U4" s="111"/>
    </row>
    <row r="5" spans="1:21" ht="19" thickBot="1" x14ac:dyDescent="0.25">
      <c r="A5" s="108"/>
      <c r="B5" s="2" t="s">
        <v>7</v>
      </c>
      <c r="C5" s="2" t="s">
        <v>8</v>
      </c>
      <c r="D5" s="2" t="s">
        <v>9</v>
      </c>
      <c r="E5" s="2" t="s">
        <v>10</v>
      </c>
      <c r="F5" s="2" t="s">
        <v>7</v>
      </c>
      <c r="G5" s="2" t="s">
        <v>8</v>
      </c>
      <c r="H5" s="2" t="s">
        <v>9</v>
      </c>
      <c r="I5" s="2" t="s">
        <v>10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7</v>
      </c>
      <c r="O5" s="2" t="s">
        <v>8</v>
      </c>
      <c r="P5" s="2" t="s">
        <v>9</v>
      </c>
      <c r="Q5" s="2" t="s">
        <v>10</v>
      </c>
      <c r="R5" s="2" t="s">
        <v>7</v>
      </c>
      <c r="S5" s="2" t="s">
        <v>8</v>
      </c>
      <c r="T5" s="2" t="s">
        <v>9</v>
      </c>
      <c r="U5" s="2" t="s">
        <v>10</v>
      </c>
    </row>
    <row r="6" spans="1:21" x14ac:dyDescent="0.2">
      <c r="A6" s="3" t="s">
        <v>37</v>
      </c>
      <c r="B6" s="4">
        <f>SUM(F6,J6,N6,R6)</f>
        <v>110</v>
      </c>
      <c r="C6" s="5">
        <f>SUM(G6,K6,O6,S6)</f>
        <v>110</v>
      </c>
      <c r="D6" s="5">
        <f t="shared" ref="D6:E21" si="0">SUM(H6,L6,P6,T6)</f>
        <v>0</v>
      </c>
      <c r="E6" s="6">
        <f t="shared" si="0"/>
        <v>18</v>
      </c>
      <c r="F6" s="10">
        <v>26</v>
      </c>
      <c r="G6" s="10">
        <f>F6-H6</f>
        <v>26</v>
      </c>
      <c r="H6" s="10">
        <v>0</v>
      </c>
      <c r="I6" s="10">
        <v>0</v>
      </c>
      <c r="J6" s="4">
        <v>57</v>
      </c>
      <c r="K6" s="5">
        <f>J6-L6</f>
        <v>57</v>
      </c>
      <c r="L6" s="5">
        <v>0</v>
      </c>
      <c r="M6" s="6">
        <v>5</v>
      </c>
      <c r="N6" s="1">
        <v>9</v>
      </c>
      <c r="O6" s="1">
        <f>N6-P6</f>
        <v>9</v>
      </c>
      <c r="P6" s="1">
        <v>0</v>
      </c>
      <c r="Q6" s="1">
        <v>8</v>
      </c>
      <c r="R6" s="4">
        <v>18</v>
      </c>
      <c r="S6" s="5">
        <f>R6-T6</f>
        <v>18</v>
      </c>
      <c r="T6" s="5">
        <v>0</v>
      </c>
      <c r="U6" s="7">
        <v>5</v>
      </c>
    </row>
    <row r="7" spans="1:21" x14ac:dyDescent="0.2">
      <c r="A7" s="8" t="s">
        <v>11</v>
      </c>
      <c r="B7" s="9">
        <f t="shared" ref="B7:C22" si="1">SUM(F7,J7,N7,R7)</f>
        <v>161</v>
      </c>
      <c r="C7" s="10">
        <f t="shared" si="1"/>
        <v>159</v>
      </c>
      <c r="D7" s="10">
        <f t="shared" si="0"/>
        <v>2</v>
      </c>
      <c r="E7" s="11">
        <f t="shared" si="0"/>
        <v>32</v>
      </c>
      <c r="F7" s="10">
        <v>30</v>
      </c>
      <c r="G7" s="10">
        <f t="shared" ref="G7:G22" si="2">F7-H7</f>
        <v>28</v>
      </c>
      <c r="H7" s="10">
        <v>2</v>
      </c>
      <c r="I7" s="10">
        <v>1</v>
      </c>
      <c r="J7" s="9">
        <v>80</v>
      </c>
      <c r="K7" s="10">
        <f t="shared" ref="K7:K22" si="3">J7-L7</f>
        <v>80</v>
      </c>
      <c r="L7" s="10">
        <v>0</v>
      </c>
      <c r="M7" s="11">
        <v>7</v>
      </c>
      <c r="N7" s="1">
        <v>16</v>
      </c>
      <c r="O7" s="1">
        <f t="shared" ref="O7:O22" si="4">N7-P7</f>
        <v>16</v>
      </c>
      <c r="P7" s="1">
        <v>0</v>
      </c>
      <c r="Q7" s="1">
        <v>11</v>
      </c>
      <c r="R7" s="9">
        <v>35</v>
      </c>
      <c r="S7" s="10">
        <f t="shared" ref="S7:S22" si="5">R7-T7</f>
        <v>35</v>
      </c>
      <c r="T7" s="10">
        <v>0</v>
      </c>
      <c r="U7" s="12">
        <v>13</v>
      </c>
    </row>
    <row r="8" spans="1:21" x14ac:dyDescent="0.2">
      <c r="A8" s="8" t="s">
        <v>38</v>
      </c>
      <c r="B8" s="9">
        <f t="shared" si="1"/>
        <v>175</v>
      </c>
      <c r="C8" s="10">
        <f t="shared" si="1"/>
        <v>175</v>
      </c>
      <c r="D8" s="10">
        <f t="shared" si="0"/>
        <v>0</v>
      </c>
      <c r="E8" s="11">
        <f t="shared" si="0"/>
        <v>22</v>
      </c>
      <c r="F8" s="10">
        <v>33</v>
      </c>
      <c r="G8" s="10">
        <f t="shared" si="2"/>
        <v>33</v>
      </c>
      <c r="H8" s="10">
        <v>0</v>
      </c>
      <c r="I8" s="10">
        <v>1</v>
      </c>
      <c r="J8" s="9">
        <v>82</v>
      </c>
      <c r="K8" s="10">
        <f t="shared" si="3"/>
        <v>82</v>
      </c>
      <c r="L8" s="10">
        <v>0</v>
      </c>
      <c r="M8" s="11">
        <v>2</v>
      </c>
      <c r="N8" s="1">
        <v>20</v>
      </c>
      <c r="O8" s="1">
        <f t="shared" si="4"/>
        <v>20</v>
      </c>
      <c r="P8" s="1">
        <v>0</v>
      </c>
      <c r="Q8" s="1">
        <v>4</v>
      </c>
      <c r="R8" s="9">
        <v>40</v>
      </c>
      <c r="S8" s="10">
        <f t="shared" si="5"/>
        <v>40</v>
      </c>
      <c r="T8" s="10">
        <v>0</v>
      </c>
      <c r="U8" s="12">
        <v>15</v>
      </c>
    </row>
    <row r="9" spans="1:21" x14ac:dyDescent="0.2">
      <c r="A9" s="8" t="s">
        <v>12</v>
      </c>
      <c r="B9" s="9">
        <f t="shared" si="1"/>
        <v>163</v>
      </c>
      <c r="C9" s="10">
        <f t="shared" si="1"/>
        <v>159</v>
      </c>
      <c r="D9" s="10">
        <f t="shared" si="0"/>
        <v>4</v>
      </c>
      <c r="E9" s="11">
        <f t="shared" si="0"/>
        <v>16</v>
      </c>
      <c r="F9" s="10">
        <v>29</v>
      </c>
      <c r="G9" s="10">
        <f t="shared" si="2"/>
        <v>28</v>
      </c>
      <c r="H9" s="10">
        <v>1</v>
      </c>
      <c r="I9" s="10">
        <v>0</v>
      </c>
      <c r="J9" s="9">
        <v>80</v>
      </c>
      <c r="K9" s="10">
        <f t="shared" si="3"/>
        <v>77</v>
      </c>
      <c r="L9" s="10">
        <v>3</v>
      </c>
      <c r="M9" s="11">
        <v>3</v>
      </c>
      <c r="N9" s="1">
        <v>22</v>
      </c>
      <c r="O9" s="1">
        <f t="shared" si="4"/>
        <v>22</v>
      </c>
      <c r="P9" s="1">
        <v>0</v>
      </c>
      <c r="Q9" s="1">
        <v>4</v>
      </c>
      <c r="R9" s="9">
        <v>32</v>
      </c>
      <c r="S9" s="10">
        <f t="shared" si="5"/>
        <v>32</v>
      </c>
      <c r="T9" s="10">
        <v>0</v>
      </c>
      <c r="U9" s="12">
        <v>9</v>
      </c>
    </row>
    <row r="10" spans="1:21" x14ac:dyDescent="0.2">
      <c r="A10" s="8" t="s">
        <v>13</v>
      </c>
      <c r="B10" s="9">
        <f t="shared" si="1"/>
        <v>171</v>
      </c>
      <c r="C10" s="10">
        <f t="shared" si="1"/>
        <v>169</v>
      </c>
      <c r="D10" s="10">
        <f t="shared" si="0"/>
        <v>2</v>
      </c>
      <c r="E10" s="11">
        <f t="shared" si="0"/>
        <v>16</v>
      </c>
      <c r="F10" s="10">
        <v>45</v>
      </c>
      <c r="G10" s="10">
        <f t="shared" si="2"/>
        <v>45</v>
      </c>
      <c r="H10" s="10">
        <v>0</v>
      </c>
      <c r="I10" s="10">
        <v>0</v>
      </c>
      <c r="J10" s="9">
        <v>76</v>
      </c>
      <c r="K10" s="10">
        <f t="shared" si="3"/>
        <v>74</v>
      </c>
      <c r="L10" s="10">
        <v>2</v>
      </c>
      <c r="M10" s="11">
        <v>2</v>
      </c>
      <c r="N10" s="1">
        <v>12</v>
      </c>
      <c r="O10" s="1">
        <f t="shared" si="4"/>
        <v>12</v>
      </c>
      <c r="P10" s="1">
        <v>0</v>
      </c>
      <c r="Q10" s="1">
        <v>1</v>
      </c>
      <c r="R10" s="9">
        <v>38</v>
      </c>
      <c r="S10" s="10">
        <f t="shared" si="5"/>
        <v>38</v>
      </c>
      <c r="T10" s="10">
        <v>0</v>
      </c>
      <c r="U10" s="12">
        <v>13</v>
      </c>
    </row>
    <row r="11" spans="1:21" ht="17" thickBot="1" x14ac:dyDescent="0.25">
      <c r="A11" s="13" t="s">
        <v>39</v>
      </c>
      <c r="B11" s="9">
        <f t="shared" si="1"/>
        <v>170</v>
      </c>
      <c r="C11" s="10">
        <f t="shared" si="1"/>
        <v>167</v>
      </c>
      <c r="D11" s="10">
        <f t="shared" si="0"/>
        <v>3</v>
      </c>
      <c r="E11" s="11">
        <f t="shared" si="0"/>
        <v>23</v>
      </c>
      <c r="F11" s="10">
        <v>43</v>
      </c>
      <c r="G11" s="10">
        <f t="shared" si="2"/>
        <v>40</v>
      </c>
      <c r="H11" s="10">
        <v>3</v>
      </c>
      <c r="I11" s="10">
        <v>1</v>
      </c>
      <c r="J11" s="9">
        <v>71</v>
      </c>
      <c r="K11" s="10">
        <f t="shared" si="3"/>
        <v>71</v>
      </c>
      <c r="L11" s="10">
        <v>0</v>
      </c>
      <c r="M11" s="11">
        <v>4</v>
      </c>
      <c r="N11" s="1">
        <v>25</v>
      </c>
      <c r="O11" s="1">
        <f t="shared" si="4"/>
        <v>25</v>
      </c>
      <c r="P11" s="1">
        <v>0</v>
      </c>
      <c r="Q11" s="1">
        <v>5</v>
      </c>
      <c r="R11" s="9">
        <v>31</v>
      </c>
      <c r="S11" s="10">
        <f t="shared" si="5"/>
        <v>31</v>
      </c>
      <c r="T11" s="10">
        <v>0</v>
      </c>
      <c r="U11" s="12">
        <v>13</v>
      </c>
    </row>
    <row r="12" spans="1:21" x14ac:dyDescent="0.2">
      <c r="A12" s="3" t="s">
        <v>14</v>
      </c>
      <c r="B12" s="4">
        <f t="shared" si="1"/>
        <v>137</v>
      </c>
      <c r="C12" s="5">
        <f t="shared" si="1"/>
        <v>137</v>
      </c>
      <c r="D12" s="5">
        <f t="shared" si="0"/>
        <v>0</v>
      </c>
      <c r="E12" s="6">
        <f t="shared" si="0"/>
        <v>8</v>
      </c>
      <c r="F12" s="5">
        <v>38</v>
      </c>
      <c r="G12" s="5">
        <f t="shared" si="2"/>
        <v>38</v>
      </c>
      <c r="H12" s="5">
        <v>0</v>
      </c>
      <c r="I12" s="5">
        <v>0</v>
      </c>
      <c r="J12" s="4">
        <v>60</v>
      </c>
      <c r="K12" s="5">
        <f t="shared" si="3"/>
        <v>60</v>
      </c>
      <c r="L12" s="5">
        <v>0</v>
      </c>
      <c r="M12" s="6">
        <v>2</v>
      </c>
      <c r="N12" s="5">
        <v>17</v>
      </c>
      <c r="O12" s="5">
        <f t="shared" si="4"/>
        <v>17</v>
      </c>
      <c r="P12" s="5">
        <v>0</v>
      </c>
      <c r="Q12" s="5">
        <v>4</v>
      </c>
      <c r="R12" s="4">
        <v>22</v>
      </c>
      <c r="S12" s="5">
        <f t="shared" si="5"/>
        <v>22</v>
      </c>
      <c r="T12" s="5">
        <v>0</v>
      </c>
      <c r="U12" s="7">
        <v>2</v>
      </c>
    </row>
    <row r="13" spans="1:21" x14ac:dyDescent="0.2">
      <c r="A13" s="8" t="s">
        <v>40</v>
      </c>
      <c r="B13" s="9">
        <f t="shared" si="1"/>
        <v>180</v>
      </c>
      <c r="C13" s="10">
        <f t="shared" si="1"/>
        <v>177</v>
      </c>
      <c r="D13" s="10">
        <f t="shared" si="0"/>
        <v>3</v>
      </c>
      <c r="E13" s="11">
        <f t="shared" si="0"/>
        <v>18</v>
      </c>
      <c r="F13" s="10">
        <v>39</v>
      </c>
      <c r="G13" s="10">
        <f t="shared" si="2"/>
        <v>36</v>
      </c>
      <c r="H13" s="10">
        <v>3</v>
      </c>
      <c r="I13" s="10">
        <v>0</v>
      </c>
      <c r="J13" s="9">
        <v>93</v>
      </c>
      <c r="K13" s="10">
        <f t="shared" si="3"/>
        <v>93</v>
      </c>
      <c r="L13" s="10">
        <v>0</v>
      </c>
      <c r="M13" s="11">
        <v>5</v>
      </c>
      <c r="N13" s="10">
        <v>23</v>
      </c>
      <c r="O13" s="10">
        <f t="shared" si="4"/>
        <v>23</v>
      </c>
      <c r="P13" s="10">
        <v>0</v>
      </c>
      <c r="Q13" s="10">
        <v>3</v>
      </c>
      <c r="R13" s="9">
        <v>25</v>
      </c>
      <c r="S13" s="10">
        <f t="shared" si="5"/>
        <v>25</v>
      </c>
      <c r="T13" s="10">
        <v>0</v>
      </c>
      <c r="U13" s="12">
        <v>10</v>
      </c>
    </row>
    <row r="14" spans="1:21" x14ac:dyDescent="0.2">
      <c r="A14" s="8" t="s">
        <v>41</v>
      </c>
      <c r="B14" s="9">
        <f t="shared" si="1"/>
        <v>152</v>
      </c>
      <c r="C14" s="10">
        <f t="shared" si="1"/>
        <v>152</v>
      </c>
      <c r="D14" s="10">
        <f t="shared" si="0"/>
        <v>0</v>
      </c>
      <c r="E14" s="11">
        <f t="shared" si="0"/>
        <v>15</v>
      </c>
      <c r="F14" s="10">
        <v>21</v>
      </c>
      <c r="G14" s="10">
        <f t="shared" si="2"/>
        <v>21</v>
      </c>
      <c r="H14" s="10">
        <v>0</v>
      </c>
      <c r="I14" s="10">
        <v>0</v>
      </c>
      <c r="J14" s="9">
        <v>89</v>
      </c>
      <c r="K14" s="10">
        <f t="shared" si="3"/>
        <v>89</v>
      </c>
      <c r="L14" s="10">
        <v>0</v>
      </c>
      <c r="M14" s="11">
        <v>3</v>
      </c>
      <c r="N14" s="10">
        <v>14</v>
      </c>
      <c r="O14" s="10">
        <f t="shared" si="4"/>
        <v>14</v>
      </c>
      <c r="P14" s="10">
        <v>0</v>
      </c>
      <c r="Q14" s="10">
        <v>4</v>
      </c>
      <c r="R14" s="9">
        <v>28</v>
      </c>
      <c r="S14" s="10">
        <f t="shared" si="5"/>
        <v>28</v>
      </c>
      <c r="T14" s="10">
        <v>0</v>
      </c>
      <c r="U14" s="12">
        <v>8</v>
      </c>
    </row>
    <row r="15" spans="1:21" x14ac:dyDescent="0.2">
      <c r="A15" s="8" t="s">
        <v>15</v>
      </c>
      <c r="B15" s="9">
        <f t="shared" si="1"/>
        <v>134</v>
      </c>
      <c r="C15" s="10">
        <f t="shared" si="1"/>
        <v>133</v>
      </c>
      <c r="D15" s="10">
        <f t="shared" si="0"/>
        <v>1</v>
      </c>
      <c r="E15" s="11">
        <f t="shared" si="0"/>
        <v>10</v>
      </c>
      <c r="F15" s="10">
        <v>24</v>
      </c>
      <c r="G15" s="10">
        <f t="shared" si="2"/>
        <v>24</v>
      </c>
      <c r="H15" s="10">
        <v>0</v>
      </c>
      <c r="I15" s="10">
        <v>0</v>
      </c>
      <c r="J15" s="9">
        <v>78</v>
      </c>
      <c r="K15" s="10">
        <f t="shared" si="3"/>
        <v>77</v>
      </c>
      <c r="L15" s="10">
        <v>1</v>
      </c>
      <c r="M15" s="11">
        <v>2</v>
      </c>
      <c r="N15" s="10">
        <v>14</v>
      </c>
      <c r="O15" s="10">
        <f t="shared" si="4"/>
        <v>14</v>
      </c>
      <c r="P15" s="10">
        <v>0</v>
      </c>
      <c r="Q15" s="10">
        <v>3</v>
      </c>
      <c r="R15" s="9">
        <v>18</v>
      </c>
      <c r="S15" s="10">
        <f t="shared" si="5"/>
        <v>18</v>
      </c>
      <c r="T15" s="10">
        <v>0</v>
      </c>
      <c r="U15" s="12">
        <v>5</v>
      </c>
    </row>
    <row r="16" spans="1:21" x14ac:dyDescent="0.2">
      <c r="A16" s="8" t="s">
        <v>42</v>
      </c>
      <c r="B16" s="9">
        <f t="shared" si="1"/>
        <v>133</v>
      </c>
      <c r="C16" s="10">
        <f t="shared" si="1"/>
        <v>132</v>
      </c>
      <c r="D16" s="10">
        <f t="shared" si="0"/>
        <v>1</v>
      </c>
      <c r="E16" s="11">
        <f t="shared" si="0"/>
        <v>18</v>
      </c>
      <c r="F16" s="10">
        <v>45</v>
      </c>
      <c r="G16" s="10">
        <f t="shared" si="2"/>
        <v>45</v>
      </c>
      <c r="H16" s="10">
        <v>0</v>
      </c>
      <c r="I16" s="10">
        <v>1</v>
      </c>
      <c r="J16" s="9">
        <v>52</v>
      </c>
      <c r="K16" s="10">
        <f t="shared" si="3"/>
        <v>51</v>
      </c>
      <c r="L16" s="10">
        <v>1</v>
      </c>
      <c r="M16" s="11">
        <v>1</v>
      </c>
      <c r="N16" s="10">
        <v>17</v>
      </c>
      <c r="O16" s="10">
        <f t="shared" si="4"/>
        <v>17</v>
      </c>
      <c r="P16" s="10">
        <v>0</v>
      </c>
      <c r="Q16" s="10">
        <v>2</v>
      </c>
      <c r="R16" s="9">
        <v>19</v>
      </c>
      <c r="S16" s="10">
        <f t="shared" si="5"/>
        <v>19</v>
      </c>
      <c r="T16" s="10">
        <v>0</v>
      </c>
      <c r="U16" s="12">
        <v>14</v>
      </c>
    </row>
    <row r="17" spans="1:30" ht="17" thickBot="1" x14ac:dyDescent="0.25">
      <c r="A17" s="13" t="s">
        <v>16</v>
      </c>
      <c r="B17" s="14">
        <f t="shared" si="1"/>
        <v>127</v>
      </c>
      <c r="C17" s="15">
        <f t="shared" si="1"/>
        <v>126</v>
      </c>
      <c r="D17" s="15">
        <f t="shared" si="0"/>
        <v>1</v>
      </c>
      <c r="E17" s="16">
        <f t="shared" si="0"/>
        <v>14</v>
      </c>
      <c r="F17" s="15">
        <v>32</v>
      </c>
      <c r="G17" s="15">
        <f t="shared" si="2"/>
        <v>32</v>
      </c>
      <c r="H17" s="15">
        <v>0</v>
      </c>
      <c r="I17" s="15">
        <v>0</v>
      </c>
      <c r="J17" s="14">
        <v>56</v>
      </c>
      <c r="K17" s="15">
        <f t="shared" si="3"/>
        <v>55</v>
      </c>
      <c r="L17" s="15">
        <v>1</v>
      </c>
      <c r="M17" s="16">
        <v>5</v>
      </c>
      <c r="N17" s="15">
        <v>14</v>
      </c>
      <c r="O17" s="15">
        <f t="shared" si="4"/>
        <v>14</v>
      </c>
      <c r="P17" s="15">
        <v>0</v>
      </c>
      <c r="Q17" s="15">
        <v>2</v>
      </c>
      <c r="R17" s="14">
        <v>25</v>
      </c>
      <c r="S17" s="15">
        <f t="shared" si="5"/>
        <v>25</v>
      </c>
      <c r="T17" s="15">
        <v>0</v>
      </c>
      <c r="U17" s="17">
        <v>7</v>
      </c>
    </row>
    <row r="18" spans="1:30" x14ac:dyDescent="0.2">
      <c r="A18" s="3" t="s">
        <v>43</v>
      </c>
      <c r="B18" s="9">
        <f t="shared" si="1"/>
        <v>187</v>
      </c>
      <c r="C18" s="10">
        <f t="shared" si="1"/>
        <v>186</v>
      </c>
      <c r="D18" s="10">
        <f t="shared" si="0"/>
        <v>1</v>
      </c>
      <c r="E18" s="11">
        <f t="shared" si="0"/>
        <v>10</v>
      </c>
      <c r="F18" s="10">
        <v>49</v>
      </c>
      <c r="G18" s="10">
        <f t="shared" si="2"/>
        <v>48</v>
      </c>
      <c r="H18" s="10">
        <v>1</v>
      </c>
      <c r="I18" s="10">
        <v>0</v>
      </c>
      <c r="J18" s="9">
        <v>96</v>
      </c>
      <c r="K18" s="10">
        <f t="shared" si="3"/>
        <v>96</v>
      </c>
      <c r="L18" s="10">
        <v>0</v>
      </c>
      <c r="M18" s="11">
        <v>4</v>
      </c>
      <c r="N18" s="1">
        <v>22</v>
      </c>
      <c r="O18" s="1">
        <f t="shared" si="4"/>
        <v>22</v>
      </c>
      <c r="P18" s="1">
        <v>0</v>
      </c>
      <c r="Q18" s="1">
        <v>3</v>
      </c>
      <c r="R18" s="9">
        <v>20</v>
      </c>
      <c r="S18" s="10">
        <f t="shared" si="5"/>
        <v>20</v>
      </c>
      <c r="T18" s="10">
        <v>0</v>
      </c>
      <c r="U18" s="12">
        <v>3</v>
      </c>
    </row>
    <row r="19" spans="1:30" x14ac:dyDescent="0.2">
      <c r="A19" s="8" t="s">
        <v>17</v>
      </c>
      <c r="B19" s="9">
        <f t="shared" si="1"/>
        <v>130</v>
      </c>
      <c r="C19" s="10">
        <f t="shared" si="1"/>
        <v>129</v>
      </c>
      <c r="D19" s="10">
        <f t="shared" si="0"/>
        <v>1</v>
      </c>
      <c r="E19" s="11">
        <f t="shared" si="0"/>
        <v>10</v>
      </c>
      <c r="F19" s="10">
        <v>30</v>
      </c>
      <c r="G19" s="10">
        <f t="shared" si="2"/>
        <v>29</v>
      </c>
      <c r="H19" s="10">
        <v>1</v>
      </c>
      <c r="I19" s="10">
        <v>0</v>
      </c>
      <c r="J19" s="9">
        <v>62</v>
      </c>
      <c r="K19" s="10">
        <f t="shared" si="3"/>
        <v>62</v>
      </c>
      <c r="L19" s="10">
        <v>0</v>
      </c>
      <c r="M19" s="11">
        <v>3</v>
      </c>
      <c r="N19" s="1">
        <v>18</v>
      </c>
      <c r="O19" s="1">
        <f t="shared" si="4"/>
        <v>18</v>
      </c>
      <c r="P19" s="1">
        <v>0</v>
      </c>
      <c r="Q19" s="1">
        <v>5</v>
      </c>
      <c r="R19" s="9">
        <v>20</v>
      </c>
      <c r="S19" s="10">
        <f t="shared" si="5"/>
        <v>20</v>
      </c>
      <c r="T19" s="10">
        <v>0</v>
      </c>
      <c r="U19" s="12">
        <v>2</v>
      </c>
    </row>
    <row r="20" spans="1:30" x14ac:dyDescent="0.2">
      <c r="A20" s="8" t="s">
        <v>44</v>
      </c>
      <c r="B20" s="9">
        <f t="shared" si="1"/>
        <v>165</v>
      </c>
      <c r="C20" s="10">
        <f t="shared" si="1"/>
        <v>165</v>
      </c>
      <c r="D20" s="10">
        <f t="shared" si="0"/>
        <v>0</v>
      </c>
      <c r="E20" s="11">
        <f t="shared" si="0"/>
        <v>15</v>
      </c>
      <c r="F20" s="10">
        <v>31</v>
      </c>
      <c r="G20" s="10">
        <f t="shared" si="2"/>
        <v>31</v>
      </c>
      <c r="H20" s="10">
        <v>0</v>
      </c>
      <c r="I20" s="10">
        <v>0</v>
      </c>
      <c r="J20" s="9">
        <v>87</v>
      </c>
      <c r="K20" s="10">
        <f t="shared" si="3"/>
        <v>87</v>
      </c>
      <c r="L20" s="10">
        <v>0</v>
      </c>
      <c r="M20" s="11">
        <v>4</v>
      </c>
      <c r="N20" s="1">
        <v>26</v>
      </c>
      <c r="O20" s="1">
        <f t="shared" si="4"/>
        <v>26</v>
      </c>
      <c r="P20" s="1">
        <v>0</v>
      </c>
      <c r="Q20" s="1">
        <v>5</v>
      </c>
      <c r="R20" s="9">
        <v>21</v>
      </c>
      <c r="S20" s="10">
        <f t="shared" si="5"/>
        <v>21</v>
      </c>
      <c r="T20" s="10">
        <v>0</v>
      </c>
      <c r="U20" s="12">
        <v>6</v>
      </c>
    </row>
    <row r="21" spans="1:30" x14ac:dyDescent="0.2">
      <c r="A21" s="8" t="s">
        <v>45</v>
      </c>
      <c r="B21" s="9">
        <f t="shared" si="1"/>
        <v>116</v>
      </c>
      <c r="C21" s="10">
        <f t="shared" si="1"/>
        <v>115</v>
      </c>
      <c r="D21" s="10">
        <f t="shared" si="0"/>
        <v>1</v>
      </c>
      <c r="E21" s="11">
        <f t="shared" si="0"/>
        <v>7</v>
      </c>
      <c r="F21" s="10">
        <v>35</v>
      </c>
      <c r="G21" s="10">
        <f t="shared" si="2"/>
        <v>34</v>
      </c>
      <c r="H21" s="10">
        <v>1</v>
      </c>
      <c r="I21" s="10">
        <v>0</v>
      </c>
      <c r="J21" s="9">
        <v>52</v>
      </c>
      <c r="K21" s="10">
        <f t="shared" si="3"/>
        <v>52</v>
      </c>
      <c r="L21" s="10">
        <v>0</v>
      </c>
      <c r="M21" s="11">
        <v>3</v>
      </c>
      <c r="N21" s="1">
        <v>18</v>
      </c>
      <c r="O21" s="1">
        <f t="shared" si="4"/>
        <v>18</v>
      </c>
      <c r="P21" s="1">
        <v>0</v>
      </c>
      <c r="Q21" s="1">
        <v>1</v>
      </c>
      <c r="R21" s="9">
        <v>11</v>
      </c>
      <c r="S21" s="10">
        <f t="shared" si="5"/>
        <v>11</v>
      </c>
      <c r="T21" s="10">
        <v>0</v>
      </c>
      <c r="U21" s="12">
        <v>3</v>
      </c>
    </row>
    <row r="22" spans="1:30" ht="17" thickBot="1" x14ac:dyDescent="0.25">
      <c r="A22" s="13" t="s">
        <v>18</v>
      </c>
      <c r="B22" s="9">
        <f t="shared" si="1"/>
        <v>140</v>
      </c>
      <c r="C22" s="10">
        <f t="shared" si="1"/>
        <v>140</v>
      </c>
      <c r="D22" s="10">
        <f>SUM(H22,L22,P22,T22)</f>
        <v>0</v>
      </c>
      <c r="E22" s="11">
        <f>SUM(I22,M22,Q22,U22)</f>
        <v>9</v>
      </c>
      <c r="F22" s="10">
        <v>35</v>
      </c>
      <c r="G22" s="10">
        <f t="shared" si="2"/>
        <v>35</v>
      </c>
      <c r="H22" s="10">
        <v>0</v>
      </c>
      <c r="I22" s="10">
        <v>0</v>
      </c>
      <c r="J22" s="9">
        <v>59</v>
      </c>
      <c r="K22" s="10">
        <f t="shared" si="3"/>
        <v>59</v>
      </c>
      <c r="L22" s="10">
        <v>0</v>
      </c>
      <c r="M22" s="11">
        <v>3</v>
      </c>
      <c r="N22" s="1">
        <v>21</v>
      </c>
      <c r="O22" s="1">
        <f t="shared" si="4"/>
        <v>21</v>
      </c>
      <c r="P22" s="1">
        <v>0</v>
      </c>
      <c r="Q22" s="1">
        <v>1</v>
      </c>
      <c r="R22" s="9">
        <v>25</v>
      </c>
      <c r="S22" s="10">
        <f t="shared" si="5"/>
        <v>25</v>
      </c>
      <c r="T22" s="10">
        <v>0</v>
      </c>
      <c r="U22" s="12">
        <v>5</v>
      </c>
    </row>
    <row r="23" spans="1:30" ht="17" thickBot="1" x14ac:dyDescent="0.25">
      <c r="A23" s="18" t="s">
        <v>19</v>
      </c>
      <c r="B23" s="19">
        <f>SUM(B6:B22)</f>
        <v>2551</v>
      </c>
      <c r="C23" s="20">
        <f t="shared" ref="C23:U23" si="6">SUM(C6:C22)</f>
        <v>2531</v>
      </c>
      <c r="D23" s="20">
        <f t="shared" si="6"/>
        <v>20</v>
      </c>
      <c r="E23" s="21">
        <f t="shared" si="6"/>
        <v>261</v>
      </c>
      <c r="F23" s="20">
        <f t="shared" si="6"/>
        <v>585</v>
      </c>
      <c r="G23" s="20">
        <f t="shared" si="6"/>
        <v>573</v>
      </c>
      <c r="H23" s="20">
        <f t="shared" si="6"/>
        <v>12</v>
      </c>
      <c r="I23" s="20">
        <f t="shared" si="6"/>
        <v>4</v>
      </c>
      <c r="J23" s="19">
        <f t="shared" si="6"/>
        <v>1230</v>
      </c>
      <c r="K23" s="20">
        <f t="shared" si="6"/>
        <v>1222</v>
      </c>
      <c r="L23" s="20">
        <f t="shared" si="6"/>
        <v>8</v>
      </c>
      <c r="M23" s="21">
        <f t="shared" si="6"/>
        <v>58</v>
      </c>
      <c r="N23" s="20">
        <f t="shared" si="6"/>
        <v>308</v>
      </c>
      <c r="O23" s="20">
        <f t="shared" si="6"/>
        <v>308</v>
      </c>
      <c r="P23" s="20">
        <f t="shared" si="6"/>
        <v>0</v>
      </c>
      <c r="Q23" s="20">
        <f t="shared" si="6"/>
        <v>66</v>
      </c>
      <c r="R23" s="19">
        <f t="shared" si="6"/>
        <v>428</v>
      </c>
      <c r="S23" s="20">
        <f t="shared" si="6"/>
        <v>428</v>
      </c>
      <c r="T23" s="20">
        <f t="shared" si="6"/>
        <v>0</v>
      </c>
      <c r="U23" s="22">
        <f t="shared" si="6"/>
        <v>133</v>
      </c>
      <c r="V23" s="10"/>
      <c r="W23" s="10"/>
      <c r="X23" s="10"/>
      <c r="Y23" s="10"/>
      <c r="Z23" s="10"/>
      <c r="AA23" s="10"/>
      <c r="AB23" s="10"/>
      <c r="AC23" s="10"/>
      <c r="AD23" s="10"/>
    </row>
    <row r="24" spans="1:30" ht="17" thickBot="1" x14ac:dyDescent="0.25"/>
    <row r="25" spans="1:30" ht="17" thickBot="1" x14ac:dyDescent="0.25">
      <c r="A25" s="107" t="s">
        <v>1</v>
      </c>
      <c r="B25" s="109" t="s">
        <v>20</v>
      </c>
      <c r="C25" s="112"/>
      <c r="D25" s="109" t="s">
        <v>21</v>
      </c>
      <c r="E25" s="113"/>
      <c r="F25" s="113"/>
      <c r="G25" s="113"/>
      <c r="H25" s="113"/>
      <c r="I25" s="113"/>
      <c r="J25" s="113"/>
      <c r="K25" s="112"/>
      <c r="L25" s="23"/>
      <c r="M25" s="23"/>
      <c r="N25" s="23"/>
      <c r="O25" s="23"/>
      <c r="P25" s="23"/>
    </row>
    <row r="26" spans="1:30" ht="19" thickBot="1" x14ac:dyDescent="0.25">
      <c r="A26" s="108"/>
      <c r="B26" s="24" t="s">
        <v>8</v>
      </c>
      <c r="C26" s="24" t="s">
        <v>9</v>
      </c>
      <c r="D26" s="24" t="s">
        <v>22</v>
      </c>
      <c r="E26" s="24" t="s">
        <v>23</v>
      </c>
      <c r="F26" s="24" t="s">
        <v>24</v>
      </c>
      <c r="G26" s="24" t="s">
        <v>25</v>
      </c>
      <c r="H26" s="24" t="s">
        <v>26</v>
      </c>
      <c r="I26" s="24" t="s">
        <v>27</v>
      </c>
      <c r="J26" s="24" t="s">
        <v>28</v>
      </c>
      <c r="K26" s="24" t="s">
        <v>29</v>
      </c>
    </row>
    <row r="27" spans="1:30" x14ac:dyDescent="0.2">
      <c r="A27" s="3" t="s">
        <v>37</v>
      </c>
      <c r="B27" s="25">
        <f>C6/B6</f>
        <v>1</v>
      </c>
      <c r="C27" s="26">
        <f>D6/B6</f>
        <v>0</v>
      </c>
      <c r="D27" s="27">
        <f>G6/B6</f>
        <v>0.23636363636363636</v>
      </c>
      <c r="E27" s="27">
        <f>H6/B6</f>
        <v>0</v>
      </c>
      <c r="F27" s="25">
        <f>K6/B6</f>
        <v>0.51818181818181819</v>
      </c>
      <c r="G27" s="26">
        <f>L6/B6</f>
        <v>0</v>
      </c>
      <c r="H27" s="27">
        <f>O6/B6</f>
        <v>8.1818181818181818E-2</v>
      </c>
      <c r="I27" s="27">
        <f>P6/B6</f>
        <v>0</v>
      </c>
      <c r="J27" s="25">
        <f>S6/B6</f>
        <v>0.16363636363636364</v>
      </c>
      <c r="K27" s="28">
        <f>T6/B6</f>
        <v>0</v>
      </c>
    </row>
    <row r="28" spans="1:30" x14ac:dyDescent="0.2">
      <c r="A28" s="8" t="s">
        <v>11</v>
      </c>
      <c r="B28" s="29">
        <f t="shared" ref="B28:B43" si="7">C7/B7</f>
        <v>0.98757763975155277</v>
      </c>
      <c r="C28" s="30">
        <f t="shared" ref="C28:C43" si="8">D7/B7</f>
        <v>1.2422360248447204E-2</v>
      </c>
      <c r="D28" s="31">
        <f t="shared" ref="D28:D43" si="9">G7/B7</f>
        <v>0.17391304347826086</v>
      </c>
      <c r="E28" s="31">
        <f t="shared" ref="E28:E43" si="10">H7/B7</f>
        <v>1.2422360248447204E-2</v>
      </c>
      <c r="F28" s="29">
        <f t="shared" ref="F28:F43" si="11">K7/B7</f>
        <v>0.49689440993788819</v>
      </c>
      <c r="G28" s="30">
        <f t="shared" ref="G28:G43" si="12">L7/B7</f>
        <v>0</v>
      </c>
      <c r="H28" s="31">
        <f t="shared" ref="H28:H43" si="13">O7/B7</f>
        <v>9.9378881987577633E-2</v>
      </c>
      <c r="I28" s="31">
        <f t="shared" ref="I28:I43" si="14">P7/B7</f>
        <v>0</v>
      </c>
      <c r="J28" s="29">
        <f t="shared" ref="J28:J43" si="15">S7/B7</f>
        <v>0.21739130434782608</v>
      </c>
      <c r="K28" s="32">
        <f t="shared" ref="K28:K43" si="16">T7/B7</f>
        <v>0</v>
      </c>
    </row>
    <row r="29" spans="1:30" x14ac:dyDescent="0.2">
      <c r="A29" s="8" t="s">
        <v>38</v>
      </c>
      <c r="B29" s="29">
        <f t="shared" si="7"/>
        <v>1</v>
      </c>
      <c r="C29" s="30">
        <f t="shared" si="8"/>
        <v>0</v>
      </c>
      <c r="D29" s="31">
        <f t="shared" si="9"/>
        <v>0.18857142857142858</v>
      </c>
      <c r="E29" s="31">
        <f t="shared" si="10"/>
        <v>0</v>
      </c>
      <c r="F29" s="29">
        <f t="shared" si="11"/>
        <v>0.46857142857142858</v>
      </c>
      <c r="G29" s="30">
        <f t="shared" si="12"/>
        <v>0</v>
      </c>
      <c r="H29" s="31">
        <f t="shared" si="13"/>
        <v>0.11428571428571428</v>
      </c>
      <c r="I29" s="31">
        <f t="shared" si="14"/>
        <v>0</v>
      </c>
      <c r="J29" s="29">
        <f t="shared" si="15"/>
        <v>0.22857142857142856</v>
      </c>
      <c r="K29" s="32">
        <f t="shared" si="16"/>
        <v>0</v>
      </c>
    </row>
    <row r="30" spans="1:30" x14ac:dyDescent="0.2">
      <c r="A30" s="8" t="s">
        <v>12</v>
      </c>
      <c r="B30" s="29">
        <f t="shared" si="7"/>
        <v>0.97546012269938653</v>
      </c>
      <c r="C30" s="30">
        <f t="shared" si="8"/>
        <v>2.4539877300613498E-2</v>
      </c>
      <c r="D30" s="31">
        <f t="shared" si="9"/>
        <v>0.17177914110429449</v>
      </c>
      <c r="E30" s="31">
        <f t="shared" si="10"/>
        <v>6.1349693251533744E-3</v>
      </c>
      <c r="F30" s="29">
        <f t="shared" si="11"/>
        <v>0.47239263803680981</v>
      </c>
      <c r="G30" s="30">
        <f t="shared" si="12"/>
        <v>1.8404907975460124E-2</v>
      </c>
      <c r="H30" s="31">
        <f t="shared" si="13"/>
        <v>0.13496932515337423</v>
      </c>
      <c r="I30" s="31">
        <f t="shared" si="14"/>
        <v>0</v>
      </c>
      <c r="J30" s="29">
        <f t="shared" si="15"/>
        <v>0.19631901840490798</v>
      </c>
      <c r="K30" s="32">
        <f t="shared" si="16"/>
        <v>0</v>
      </c>
    </row>
    <row r="31" spans="1:30" x14ac:dyDescent="0.2">
      <c r="A31" s="8" t="s">
        <v>13</v>
      </c>
      <c r="B31" s="29">
        <f t="shared" si="7"/>
        <v>0.98830409356725146</v>
      </c>
      <c r="C31" s="30">
        <f t="shared" si="8"/>
        <v>1.1695906432748537E-2</v>
      </c>
      <c r="D31" s="31">
        <f t="shared" si="9"/>
        <v>0.26315789473684209</v>
      </c>
      <c r="E31" s="31">
        <f t="shared" si="10"/>
        <v>0</v>
      </c>
      <c r="F31" s="29">
        <f t="shared" si="11"/>
        <v>0.43274853801169588</v>
      </c>
      <c r="G31" s="30">
        <f t="shared" si="12"/>
        <v>1.1695906432748537E-2</v>
      </c>
      <c r="H31" s="31">
        <f t="shared" si="13"/>
        <v>7.0175438596491224E-2</v>
      </c>
      <c r="I31" s="31">
        <f t="shared" si="14"/>
        <v>0</v>
      </c>
      <c r="J31" s="29">
        <f t="shared" si="15"/>
        <v>0.22222222222222221</v>
      </c>
      <c r="K31" s="32">
        <f t="shared" si="16"/>
        <v>0</v>
      </c>
    </row>
    <row r="32" spans="1:30" ht="17" thickBot="1" x14ac:dyDescent="0.25">
      <c r="A32" s="13" t="s">
        <v>39</v>
      </c>
      <c r="B32" s="33">
        <f t="shared" si="7"/>
        <v>0.98235294117647054</v>
      </c>
      <c r="C32" s="34">
        <f t="shared" si="8"/>
        <v>1.7647058823529412E-2</v>
      </c>
      <c r="D32" s="35">
        <f t="shared" si="9"/>
        <v>0.23529411764705882</v>
      </c>
      <c r="E32" s="35">
        <f t="shared" si="10"/>
        <v>1.7647058823529412E-2</v>
      </c>
      <c r="F32" s="33">
        <f t="shared" si="11"/>
        <v>0.41764705882352943</v>
      </c>
      <c r="G32" s="34">
        <f t="shared" si="12"/>
        <v>0</v>
      </c>
      <c r="H32" s="35">
        <f t="shared" si="13"/>
        <v>0.14705882352941177</v>
      </c>
      <c r="I32" s="35">
        <f t="shared" si="14"/>
        <v>0</v>
      </c>
      <c r="J32" s="33">
        <f t="shared" si="15"/>
        <v>0.18235294117647058</v>
      </c>
      <c r="K32" s="36">
        <f t="shared" si="16"/>
        <v>0</v>
      </c>
    </row>
    <row r="33" spans="1:11" x14ac:dyDescent="0.2">
      <c r="A33" s="3" t="s">
        <v>14</v>
      </c>
      <c r="B33" s="25">
        <f t="shared" si="7"/>
        <v>1</v>
      </c>
      <c r="C33" s="26">
        <f t="shared" si="8"/>
        <v>0</v>
      </c>
      <c r="D33" s="27">
        <f t="shared" si="9"/>
        <v>0.27737226277372262</v>
      </c>
      <c r="E33" s="27">
        <f t="shared" si="10"/>
        <v>0</v>
      </c>
      <c r="F33" s="25">
        <f t="shared" si="11"/>
        <v>0.43795620437956206</v>
      </c>
      <c r="G33" s="26">
        <f t="shared" si="12"/>
        <v>0</v>
      </c>
      <c r="H33" s="27">
        <f t="shared" si="13"/>
        <v>0.12408759124087591</v>
      </c>
      <c r="I33" s="27">
        <f t="shared" si="14"/>
        <v>0</v>
      </c>
      <c r="J33" s="25">
        <f t="shared" si="15"/>
        <v>0.16058394160583941</v>
      </c>
      <c r="K33" s="28">
        <f t="shared" si="16"/>
        <v>0</v>
      </c>
    </row>
    <row r="34" spans="1:11" x14ac:dyDescent="0.2">
      <c r="A34" s="8" t="s">
        <v>40</v>
      </c>
      <c r="B34" s="29">
        <f t="shared" si="7"/>
        <v>0.98333333333333328</v>
      </c>
      <c r="C34" s="30">
        <f t="shared" si="8"/>
        <v>1.6666666666666666E-2</v>
      </c>
      <c r="D34" s="31">
        <f t="shared" si="9"/>
        <v>0.2</v>
      </c>
      <c r="E34" s="31">
        <f t="shared" si="10"/>
        <v>1.6666666666666666E-2</v>
      </c>
      <c r="F34" s="29">
        <f t="shared" si="11"/>
        <v>0.51666666666666672</v>
      </c>
      <c r="G34" s="30">
        <f t="shared" si="12"/>
        <v>0</v>
      </c>
      <c r="H34" s="31">
        <f t="shared" si="13"/>
        <v>0.12777777777777777</v>
      </c>
      <c r="I34" s="31">
        <f t="shared" si="14"/>
        <v>0</v>
      </c>
      <c r="J34" s="29">
        <f t="shared" si="15"/>
        <v>0.1388888888888889</v>
      </c>
      <c r="K34" s="32">
        <f t="shared" si="16"/>
        <v>0</v>
      </c>
    </row>
    <row r="35" spans="1:11" x14ac:dyDescent="0.2">
      <c r="A35" s="8" t="s">
        <v>41</v>
      </c>
      <c r="B35" s="29">
        <f t="shared" si="7"/>
        <v>1</v>
      </c>
      <c r="C35" s="30">
        <f t="shared" si="8"/>
        <v>0</v>
      </c>
      <c r="D35" s="31">
        <f t="shared" si="9"/>
        <v>0.13815789473684212</v>
      </c>
      <c r="E35" s="31">
        <f t="shared" si="10"/>
        <v>0</v>
      </c>
      <c r="F35" s="29">
        <f t="shared" si="11"/>
        <v>0.58552631578947367</v>
      </c>
      <c r="G35" s="30">
        <f t="shared" si="12"/>
        <v>0</v>
      </c>
      <c r="H35" s="31">
        <f t="shared" si="13"/>
        <v>9.2105263157894732E-2</v>
      </c>
      <c r="I35" s="31">
        <f t="shared" si="14"/>
        <v>0</v>
      </c>
      <c r="J35" s="29">
        <f t="shared" si="15"/>
        <v>0.18421052631578946</v>
      </c>
      <c r="K35" s="32">
        <f t="shared" si="16"/>
        <v>0</v>
      </c>
    </row>
    <row r="36" spans="1:11" x14ac:dyDescent="0.2">
      <c r="A36" s="8" t="s">
        <v>15</v>
      </c>
      <c r="B36" s="29">
        <f t="shared" si="7"/>
        <v>0.9925373134328358</v>
      </c>
      <c r="C36" s="30">
        <f t="shared" si="8"/>
        <v>7.462686567164179E-3</v>
      </c>
      <c r="D36" s="31">
        <f t="shared" si="9"/>
        <v>0.17910447761194029</v>
      </c>
      <c r="E36" s="31">
        <f t="shared" si="10"/>
        <v>0</v>
      </c>
      <c r="F36" s="29">
        <f t="shared" si="11"/>
        <v>0.57462686567164178</v>
      </c>
      <c r="G36" s="30">
        <f t="shared" si="12"/>
        <v>7.462686567164179E-3</v>
      </c>
      <c r="H36" s="31">
        <f t="shared" si="13"/>
        <v>0.1044776119402985</v>
      </c>
      <c r="I36" s="31">
        <f t="shared" si="14"/>
        <v>0</v>
      </c>
      <c r="J36" s="29">
        <f t="shared" si="15"/>
        <v>0.13432835820895522</v>
      </c>
      <c r="K36" s="32">
        <f t="shared" si="16"/>
        <v>0</v>
      </c>
    </row>
    <row r="37" spans="1:11" x14ac:dyDescent="0.2">
      <c r="A37" s="8" t="s">
        <v>42</v>
      </c>
      <c r="B37" s="29">
        <f t="shared" si="7"/>
        <v>0.99248120300751874</v>
      </c>
      <c r="C37" s="30">
        <f t="shared" si="8"/>
        <v>7.5187969924812026E-3</v>
      </c>
      <c r="D37" s="31">
        <f t="shared" si="9"/>
        <v>0.33834586466165412</v>
      </c>
      <c r="E37" s="31">
        <f t="shared" si="10"/>
        <v>0</v>
      </c>
      <c r="F37" s="29">
        <f t="shared" si="11"/>
        <v>0.38345864661654133</v>
      </c>
      <c r="G37" s="30">
        <f t="shared" si="12"/>
        <v>7.5187969924812026E-3</v>
      </c>
      <c r="H37" s="31">
        <f t="shared" si="13"/>
        <v>0.12781954887218044</v>
      </c>
      <c r="I37" s="31">
        <f t="shared" si="14"/>
        <v>0</v>
      </c>
      <c r="J37" s="29">
        <f t="shared" si="15"/>
        <v>0.14285714285714285</v>
      </c>
      <c r="K37" s="32">
        <f t="shared" si="16"/>
        <v>0</v>
      </c>
    </row>
    <row r="38" spans="1:11" ht="17" thickBot="1" x14ac:dyDescent="0.25">
      <c r="A38" s="13" t="s">
        <v>16</v>
      </c>
      <c r="B38" s="33">
        <f t="shared" si="7"/>
        <v>0.99212598425196852</v>
      </c>
      <c r="C38" s="34">
        <f t="shared" si="8"/>
        <v>7.874015748031496E-3</v>
      </c>
      <c r="D38" s="35">
        <f t="shared" si="9"/>
        <v>0.25196850393700787</v>
      </c>
      <c r="E38" s="35">
        <f t="shared" si="10"/>
        <v>0</v>
      </c>
      <c r="F38" s="33">
        <f t="shared" si="11"/>
        <v>0.43307086614173229</v>
      </c>
      <c r="G38" s="34">
        <f t="shared" si="12"/>
        <v>7.874015748031496E-3</v>
      </c>
      <c r="H38" s="35">
        <f t="shared" si="13"/>
        <v>0.11023622047244094</v>
      </c>
      <c r="I38" s="35">
        <f t="shared" si="14"/>
        <v>0</v>
      </c>
      <c r="J38" s="33">
        <f t="shared" si="15"/>
        <v>0.19685039370078741</v>
      </c>
      <c r="K38" s="36">
        <f t="shared" si="16"/>
        <v>0</v>
      </c>
    </row>
    <row r="39" spans="1:11" x14ac:dyDescent="0.2">
      <c r="A39" s="3" t="s">
        <v>43</v>
      </c>
      <c r="B39" s="25">
        <f t="shared" si="7"/>
        <v>0.99465240641711228</v>
      </c>
      <c r="C39" s="26">
        <f t="shared" si="8"/>
        <v>5.3475935828877002E-3</v>
      </c>
      <c r="D39" s="27">
        <f t="shared" si="9"/>
        <v>0.25668449197860965</v>
      </c>
      <c r="E39" s="27">
        <f t="shared" si="10"/>
        <v>5.3475935828877002E-3</v>
      </c>
      <c r="F39" s="25">
        <f t="shared" si="11"/>
        <v>0.5133689839572193</v>
      </c>
      <c r="G39" s="26">
        <f t="shared" si="12"/>
        <v>0</v>
      </c>
      <c r="H39" s="27">
        <f t="shared" si="13"/>
        <v>0.11764705882352941</v>
      </c>
      <c r="I39" s="27">
        <f t="shared" si="14"/>
        <v>0</v>
      </c>
      <c r="J39" s="25">
        <f t="shared" si="15"/>
        <v>0.10695187165775401</v>
      </c>
      <c r="K39" s="28">
        <f t="shared" si="16"/>
        <v>0</v>
      </c>
    </row>
    <row r="40" spans="1:11" x14ac:dyDescent="0.2">
      <c r="A40" s="8" t="s">
        <v>17</v>
      </c>
      <c r="B40" s="29">
        <f t="shared" si="7"/>
        <v>0.99230769230769234</v>
      </c>
      <c r="C40" s="30">
        <f t="shared" si="8"/>
        <v>7.6923076923076927E-3</v>
      </c>
      <c r="D40" s="31">
        <f t="shared" si="9"/>
        <v>0.22307692307692309</v>
      </c>
      <c r="E40" s="31">
        <f t="shared" si="10"/>
        <v>7.6923076923076927E-3</v>
      </c>
      <c r="F40" s="29">
        <f t="shared" si="11"/>
        <v>0.47692307692307695</v>
      </c>
      <c r="G40" s="30">
        <f t="shared" si="12"/>
        <v>0</v>
      </c>
      <c r="H40" s="31">
        <f t="shared" si="13"/>
        <v>0.13846153846153847</v>
      </c>
      <c r="I40" s="31">
        <f t="shared" si="14"/>
        <v>0</v>
      </c>
      <c r="J40" s="29">
        <f t="shared" si="15"/>
        <v>0.15384615384615385</v>
      </c>
      <c r="K40" s="32">
        <f t="shared" si="16"/>
        <v>0</v>
      </c>
    </row>
    <row r="41" spans="1:11" x14ac:dyDescent="0.2">
      <c r="A41" s="8" t="s">
        <v>44</v>
      </c>
      <c r="B41" s="29">
        <f t="shared" si="7"/>
        <v>1</v>
      </c>
      <c r="C41" s="30">
        <f t="shared" si="8"/>
        <v>0</v>
      </c>
      <c r="D41" s="31">
        <f t="shared" si="9"/>
        <v>0.18787878787878787</v>
      </c>
      <c r="E41" s="31">
        <f t="shared" si="10"/>
        <v>0</v>
      </c>
      <c r="F41" s="29">
        <f t="shared" si="11"/>
        <v>0.52727272727272723</v>
      </c>
      <c r="G41" s="30">
        <f t="shared" si="12"/>
        <v>0</v>
      </c>
      <c r="H41" s="31">
        <f t="shared" si="13"/>
        <v>0.15757575757575756</v>
      </c>
      <c r="I41" s="31">
        <f t="shared" si="14"/>
        <v>0</v>
      </c>
      <c r="J41" s="29">
        <f t="shared" si="15"/>
        <v>0.12727272727272726</v>
      </c>
      <c r="K41" s="32">
        <f t="shared" si="16"/>
        <v>0</v>
      </c>
    </row>
    <row r="42" spans="1:11" x14ac:dyDescent="0.2">
      <c r="A42" s="8" t="s">
        <v>45</v>
      </c>
      <c r="B42" s="29">
        <f>C21/B21</f>
        <v>0.99137931034482762</v>
      </c>
      <c r="C42" s="30">
        <f t="shared" si="8"/>
        <v>8.6206896551724137E-3</v>
      </c>
      <c r="D42" s="31">
        <f t="shared" si="9"/>
        <v>0.29310344827586204</v>
      </c>
      <c r="E42" s="31">
        <f t="shared" si="10"/>
        <v>8.6206896551724137E-3</v>
      </c>
      <c r="F42" s="29">
        <f t="shared" si="11"/>
        <v>0.44827586206896552</v>
      </c>
      <c r="G42" s="30">
        <f t="shared" si="12"/>
        <v>0</v>
      </c>
      <c r="H42" s="31">
        <f t="shared" si="13"/>
        <v>0.15517241379310345</v>
      </c>
      <c r="I42" s="31">
        <f t="shared" si="14"/>
        <v>0</v>
      </c>
      <c r="J42" s="29">
        <f t="shared" si="15"/>
        <v>9.4827586206896547E-2</v>
      </c>
      <c r="K42" s="32">
        <f t="shared" si="16"/>
        <v>0</v>
      </c>
    </row>
    <row r="43" spans="1:11" ht="17" thickBot="1" x14ac:dyDescent="0.25">
      <c r="A43" s="13" t="s">
        <v>18</v>
      </c>
      <c r="B43" s="33">
        <f t="shared" si="7"/>
        <v>1</v>
      </c>
      <c r="C43" s="34">
        <f t="shared" si="8"/>
        <v>0</v>
      </c>
      <c r="D43" s="35">
        <f t="shared" si="9"/>
        <v>0.25</v>
      </c>
      <c r="E43" s="35">
        <f t="shared" si="10"/>
        <v>0</v>
      </c>
      <c r="F43" s="33">
        <f t="shared" si="11"/>
        <v>0.42142857142857143</v>
      </c>
      <c r="G43" s="34">
        <f t="shared" si="12"/>
        <v>0</v>
      </c>
      <c r="H43" s="35">
        <f t="shared" si="13"/>
        <v>0.15</v>
      </c>
      <c r="I43" s="35">
        <f t="shared" si="14"/>
        <v>0</v>
      </c>
      <c r="J43" s="33">
        <f t="shared" si="15"/>
        <v>0.17857142857142858</v>
      </c>
      <c r="K43" s="36">
        <f t="shared" si="16"/>
        <v>0</v>
      </c>
    </row>
    <row r="45" spans="1:11" ht="17" thickBot="1" x14ac:dyDescent="0.25"/>
    <row r="46" spans="1:11" ht="17" thickBot="1" x14ac:dyDescent="0.25">
      <c r="A46" s="114" t="s">
        <v>30</v>
      </c>
      <c r="B46" s="109" t="s">
        <v>20</v>
      </c>
      <c r="C46" s="112"/>
      <c r="D46" s="109" t="s">
        <v>31</v>
      </c>
      <c r="E46" s="113"/>
      <c r="F46" s="113"/>
      <c r="G46" s="113"/>
      <c r="H46" s="113"/>
      <c r="I46" s="113"/>
      <c r="J46" s="113"/>
      <c r="K46" s="112"/>
    </row>
    <row r="47" spans="1:11" ht="19" thickBot="1" x14ac:dyDescent="0.25">
      <c r="A47" s="115"/>
      <c r="B47" s="2" t="s">
        <v>8</v>
      </c>
      <c r="C47" s="2" t="s">
        <v>9</v>
      </c>
      <c r="D47" s="2" t="s">
        <v>22</v>
      </c>
      <c r="E47" s="2" t="s">
        <v>23</v>
      </c>
      <c r="F47" s="2" t="s">
        <v>24</v>
      </c>
      <c r="G47" s="2" t="s">
        <v>25</v>
      </c>
      <c r="H47" s="2" t="s">
        <v>26</v>
      </c>
      <c r="I47" s="2" t="s">
        <v>27</v>
      </c>
      <c r="J47" s="2" t="s">
        <v>28</v>
      </c>
      <c r="K47" s="2" t="s">
        <v>29</v>
      </c>
    </row>
    <row r="48" spans="1:11" x14ac:dyDescent="0.2">
      <c r="A48" s="3" t="s">
        <v>32</v>
      </c>
      <c r="B48" s="29">
        <f>AVERAGE(B27:B32)</f>
        <v>0.9889491328657769</v>
      </c>
      <c r="C48" s="30">
        <f t="shared" ref="C48:K48" si="17">AVERAGE(C27:C32)</f>
        <v>1.1050867134223109E-2</v>
      </c>
      <c r="D48" s="42">
        <f t="shared" si="17"/>
        <v>0.21151321031692019</v>
      </c>
      <c r="E48" s="42">
        <f t="shared" si="17"/>
        <v>6.0340647328549976E-3</v>
      </c>
      <c r="F48" s="29">
        <f t="shared" si="17"/>
        <v>0.46773931526052831</v>
      </c>
      <c r="G48" s="30">
        <f t="shared" si="17"/>
        <v>5.0168024013681105E-3</v>
      </c>
      <c r="H48" s="42">
        <f t="shared" si="17"/>
        <v>0.10794772756179183</v>
      </c>
      <c r="I48" s="42">
        <f t="shared" si="17"/>
        <v>0</v>
      </c>
      <c r="J48" s="29">
        <f t="shared" si="17"/>
        <v>0.20174887972653652</v>
      </c>
      <c r="K48" s="32">
        <f t="shared" si="17"/>
        <v>0</v>
      </c>
    </row>
    <row r="49" spans="1:11" x14ac:dyDescent="0.2">
      <c r="A49" s="8" t="s">
        <v>33</v>
      </c>
      <c r="B49" s="29">
        <f>AVERAGE(B33:B38)</f>
        <v>0.99341297233760939</v>
      </c>
      <c r="C49" s="30">
        <f t="shared" ref="C49:K49" si="18">AVERAGE(C33:C38)</f>
        <v>6.5870276623905917E-3</v>
      </c>
      <c r="D49" s="42">
        <f t="shared" si="18"/>
        <v>0.23082483395352782</v>
      </c>
      <c r="E49" s="42">
        <f t="shared" si="18"/>
        <v>2.7777777777777779E-3</v>
      </c>
      <c r="F49" s="29">
        <f t="shared" si="18"/>
        <v>0.48855092754426965</v>
      </c>
      <c r="G49" s="30">
        <f t="shared" si="18"/>
        <v>3.8092498846128129E-3</v>
      </c>
      <c r="H49" s="42">
        <f t="shared" si="18"/>
        <v>0.1144173355769114</v>
      </c>
      <c r="I49" s="42">
        <f t="shared" si="18"/>
        <v>0</v>
      </c>
      <c r="J49" s="29">
        <f t="shared" si="18"/>
        <v>0.15961987526290053</v>
      </c>
      <c r="K49" s="32">
        <f t="shared" si="18"/>
        <v>0</v>
      </c>
    </row>
    <row r="50" spans="1:11" ht="17" thickBot="1" x14ac:dyDescent="0.25">
      <c r="A50" s="13" t="s">
        <v>34</v>
      </c>
      <c r="B50" s="29">
        <f>AVERAGE(B39:B43)</f>
        <v>0.99566788181392651</v>
      </c>
      <c r="C50" s="30">
        <f t="shared" ref="C50:K50" si="19">AVERAGE(C39:C43)</f>
        <v>4.3321181860735613E-3</v>
      </c>
      <c r="D50" s="42">
        <f t="shared" si="19"/>
        <v>0.24214873024203651</v>
      </c>
      <c r="E50" s="42">
        <f t="shared" si="19"/>
        <v>4.3321181860735613E-3</v>
      </c>
      <c r="F50" s="29">
        <f t="shared" si="19"/>
        <v>0.47745384433011206</v>
      </c>
      <c r="G50" s="30">
        <f t="shared" si="19"/>
        <v>0</v>
      </c>
      <c r="H50" s="42">
        <f t="shared" si="19"/>
        <v>0.14377135373078578</v>
      </c>
      <c r="I50" s="42">
        <f t="shared" si="19"/>
        <v>0</v>
      </c>
      <c r="J50" s="29">
        <f t="shared" si="19"/>
        <v>0.13229395351099205</v>
      </c>
      <c r="K50" s="32">
        <f t="shared" si="19"/>
        <v>0</v>
      </c>
    </row>
    <row r="51" spans="1:11" ht="17" thickBot="1" x14ac:dyDescent="0.25">
      <c r="A51" s="18" t="s">
        <v>35</v>
      </c>
      <c r="B51" s="37">
        <f>AVERAGE(B48:B50)</f>
        <v>0.99267666233910423</v>
      </c>
      <c r="C51" s="38">
        <f t="shared" ref="C51:K51" si="20">AVERAGE(C48:C50)</f>
        <v>7.323337660895754E-3</v>
      </c>
      <c r="D51" s="39">
        <f t="shared" si="20"/>
        <v>0.22816225817082816</v>
      </c>
      <c r="E51" s="40">
        <f t="shared" si="20"/>
        <v>4.3813202322354463E-3</v>
      </c>
      <c r="F51" s="37">
        <f t="shared" si="20"/>
        <v>0.47791469571163664</v>
      </c>
      <c r="G51" s="38">
        <f t="shared" si="20"/>
        <v>2.9420174286603081E-3</v>
      </c>
      <c r="H51" s="39">
        <f t="shared" si="20"/>
        <v>0.12204547228982969</v>
      </c>
      <c r="I51" s="40">
        <f t="shared" si="20"/>
        <v>0</v>
      </c>
      <c r="J51" s="37">
        <f t="shared" si="20"/>
        <v>0.1645542361668097</v>
      </c>
      <c r="K51" s="41">
        <f t="shared" si="20"/>
        <v>0</v>
      </c>
    </row>
    <row r="57" spans="1:11" x14ac:dyDescent="0.2">
      <c r="C57" s="43"/>
    </row>
    <row r="58" spans="1:11" x14ac:dyDescent="0.2">
      <c r="C58" s="43"/>
    </row>
    <row r="59" spans="1:11" x14ac:dyDescent="0.2">
      <c r="C59" s="43"/>
    </row>
    <row r="60" spans="1:11" x14ac:dyDescent="0.2">
      <c r="C60" s="43"/>
    </row>
    <row r="61" spans="1:11" x14ac:dyDescent="0.2">
      <c r="C61" s="43"/>
    </row>
    <row r="62" spans="1:11" x14ac:dyDescent="0.2">
      <c r="C62" s="43"/>
    </row>
    <row r="63" spans="1:11" x14ac:dyDescent="0.2">
      <c r="C63" s="43"/>
    </row>
    <row r="64" spans="1:11" x14ac:dyDescent="0.2">
      <c r="C64" s="43"/>
    </row>
    <row r="65" spans="3:3" x14ac:dyDescent="0.2">
      <c r="C65" s="43"/>
    </row>
    <row r="66" spans="3:3" x14ac:dyDescent="0.2">
      <c r="C66" s="43"/>
    </row>
    <row r="67" spans="3:3" x14ac:dyDescent="0.2">
      <c r="C67" s="43"/>
    </row>
    <row r="68" spans="3:3" x14ac:dyDescent="0.2">
      <c r="C68" s="43"/>
    </row>
    <row r="69" spans="3:3" x14ac:dyDescent="0.2">
      <c r="C69" s="43"/>
    </row>
    <row r="70" spans="3:3" x14ac:dyDescent="0.2">
      <c r="C70" s="43"/>
    </row>
    <row r="71" spans="3:3" x14ac:dyDescent="0.2">
      <c r="C71" s="43"/>
    </row>
    <row r="72" spans="3:3" x14ac:dyDescent="0.2">
      <c r="C72" s="43"/>
    </row>
    <row r="73" spans="3:3" x14ac:dyDescent="0.2">
      <c r="C73" s="43"/>
    </row>
  </sheetData>
  <mergeCells count="13">
    <mergeCell ref="A25:A26"/>
    <mergeCell ref="B25:C25"/>
    <mergeCell ref="D25:K25"/>
    <mergeCell ref="A46:A47"/>
    <mergeCell ref="B46:C46"/>
    <mergeCell ref="D46:K46"/>
    <mergeCell ref="A1:U2"/>
    <mergeCell ref="A4:A5"/>
    <mergeCell ref="B4:E4"/>
    <mergeCell ref="F4:I4"/>
    <mergeCell ref="J4:M4"/>
    <mergeCell ref="N4:Q4"/>
    <mergeCell ref="R4:U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8"/>
  <sheetViews>
    <sheetView tabSelected="1" topLeftCell="B23" zoomScale="93" zoomScaleNormal="93" zoomScalePageLayoutView="93" workbookViewId="0">
      <selection activeCell="I56" sqref="I56"/>
    </sheetView>
  </sheetViews>
  <sheetFormatPr baseColWidth="10" defaultRowHeight="16" x14ac:dyDescent="0.2"/>
  <cols>
    <col min="1" max="1" width="16.33203125" style="1" customWidth="1"/>
    <col min="2" max="2" width="19.33203125" style="1" customWidth="1"/>
    <col min="3" max="3" width="24.33203125" style="1" customWidth="1"/>
    <col min="4" max="4" width="38.33203125" style="1" customWidth="1"/>
    <col min="5" max="5" width="19.6640625" style="1" customWidth="1"/>
    <col min="6" max="6" width="22" style="1" customWidth="1"/>
    <col min="7" max="7" width="10.83203125" style="1"/>
    <col min="8" max="8" width="15.83203125" style="1" customWidth="1"/>
    <col min="9" max="9" width="13.33203125" style="1" customWidth="1"/>
    <col min="10" max="10" width="21.5" style="1" customWidth="1"/>
    <col min="11" max="11" width="40" style="1" customWidth="1"/>
    <col min="12" max="12" width="29" style="1" customWidth="1"/>
    <col min="13" max="13" width="22.1640625" style="1" customWidth="1"/>
    <col min="14" max="16384" width="10.83203125" style="1"/>
  </cols>
  <sheetData>
    <row r="1" spans="1:21" ht="17" customHeight="1" x14ac:dyDescent="0.2">
      <c r="A1" s="116" t="s">
        <v>85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1"/>
      <c r="N1" s="45"/>
      <c r="O1" s="51"/>
      <c r="P1" s="51"/>
      <c r="Q1" s="51"/>
      <c r="R1" s="51"/>
      <c r="S1" s="51"/>
      <c r="T1" s="51"/>
      <c r="U1" s="51"/>
    </row>
    <row r="2" spans="1:21" ht="17" thickBot="1" x14ac:dyDescent="0.25">
      <c r="A2" s="122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4"/>
      <c r="N2" s="45"/>
      <c r="O2" s="51"/>
      <c r="P2" s="51"/>
      <c r="Q2" s="51"/>
      <c r="R2" s="51"/>
      <c r="S2" s="51"/>
      <c r="T2" s="51"/>
      <c r="U2" s="51"/>
    </row>
    <row r="3" spans="1:21" ht="18" thickTop="1" thickBot="1" x14ac:dyDescent="0.25"/>
    <row r="4" spans="1:21" ht="17" thickBot="1" x14ac:dyDescent="0.25">
      <c r="A4" s="52"/>
      <c r="B4" s="125" t="s">
        <v>1</v>
      </c>
      <c r="C4" s="127" t="s">
        <v>86</v>
      </c>
      <c r="D4" s="128"/>
      <c r="E4" s="129"/>
      <c r="F4" s="130"/>
      <c r="G4" s="53"/>
      <c r="H4" s="107" t="s">
        <v>1</v>
      </c>
      <c r="I4" s="109" t="s">
        <v>89</v>
      </c>
      <c r="J4" s="112"/>
      <c r="L4" s="109" t="s">
        <v>92</v>
      </c>
      <c r="M4" s="112"/>
    </row>
    <row r="5" spans="1:21" ht="19" thickBot="1" x14ac:dyDescent="0.25">
      <c r="A5" s="54"/>
      <c r="B5" s="126"/>
      <c r="C5" s="2" t="s">
        <v>68</v>
      </c>
      <c r="D5" s="2" t="s">
        <v>8</v>
      </c>
      <c r="E5" s="2" t="s">
        <v>87</v>
      </c>
      <c r="F5" s="2" t="s">
        <v>88</v>
      </c>
      <c r="G5" s="53"/>
      <c r="H5" s="108"/>
      <c r="I5" s="24" t="s">
        <v>8</v>
      </c>
      <c r="J5" s="24" t="s">
        <v>90</v>
      </c>
      <c r="K5" s="44" t="s">
        <v>91</v>
      </c>
      <c r="L5" s="55" t="s">
        <v>93</v>
      </c>
      <c r="M5" s="24" t="s">
        <v>90</v>
      </c>
    </row>
    <row r="6" spans="1:21" x14ac:dyDescent="0.2">
      <c r="A6" s="131" t="s">
        <v>69</v>
      </c>
      <c r="B6" s="3" t="s">
        <v>37</v>
      </c>
      <c r="C6" s="4">
        <v>164</v>
      </c>
      <c r="D6" s="5">
        <f>C6-E6</f>
        <v>127</v>
      </c>
      <c r="E6" s="5">
        <v>37</v>
      </c>
      <c r="F6" s="7">
        <v>33</v>
      </c>
      <c r="H6" s="56" t="s">
        <v>37</v>
      </c>
      <c r="I6" s="25">
        <f>D6/C6</f>
        <v>0.77439024390243905</v>
      </c>
      <c r="J6" s="27">
        <f>E6/C6</f>
        <v>0.22560975609756098</v>
      </c>
      <c r="K6" s="57">
        <f>E6/(E6+F6)</f>
        <v>0.52857142857142858</v>
      </c>
      <c r="L6" s="58">
        <f>F6/(E6+F6)</f>
        <v>0.47142857142857142</v>
      </c>
      <c r="M6" s="59">
        <f>E6/(F6+E6)</f>
        <v>0.52857142857142858</v>
      </c>
    </row>
    <row r="7" spans="1:21" x14ac:dyDescent="0.2">
      <c r="A7" s="132"/>
      <c r="B7" s="8" t="s">
        <v>11</v>
      </c>
      <c r="C7" s="9">
        <v>92</v>
      </c>
      <c r="D7" s="10">
        <f t="shared" ref="D7:D17" si="0">C7-E7</f>
        <v>78</v>
      </c>
      <c r="E7" s="10">
        <v>14</v>
      </c>
      <c r="F7" s="12">
        <v>15</v>
      </c>
      <c r="H7" s="60" t="s">
        <v>11</v>
      </c>
      <c r="I7" s="29">
        <f t="shared" ref="I7:I49" si="1">D7/C7</f>
        <v>0.84782608695652173</v>
      </c>
      <c r="J7" s="31">
        <f t="shared" ref="J7:J49" si="2">E7/C7</f>
        <v>0.15217391304347827</v>
      </c>
      <c r="K7" s="61">
        <f t="shared" ref="K7:K49" si="3">E7/(E7+F7)</f>
        <v>0.48275862068965519</v>
      </c>
      <c r="L7" s="62">
        <f t="shared" ref="L7:L49" si="4">F7/(E7+F7)</f>
        <v>0.51724137931034486</v>
      </c>
      <c r="M7" s="63">
        <f t="shared" ref="M7:M49" si="5">E7/(F7+E7)</f>
        <v>0.48275862068965519</v>
      </c>
    </row>
    <row r="8" spans="1:21" x14ac:dyDescent="0.2">
      <c r="A8" s="132"/>
      <c r="B8" s="8" t="s">
        <v>12</v>
      </c>
      <c r="C8" s="9">
        <v>106</v>
      </c>
      <c r="D8" s="10">
        <f t="shared" si="0"/>
        <v>88</v>
      </c>
      <c r="E8" s="10">
        <v>18</v>
      </c>
      <c r="F8" s="12">
        <v>13</v>
      </c>
      <c r="H8" s="60" t="s">
        <v>12</v>
      </c>
      <c r="I8" s="29">
        <f t="shared" si="1"/>
        <v>0.83018867924528306</v>
      </c>
      <c r="J8" s="31">
        <f t="shared" si="2"/>
        <v>0.16981132075471697</v>
      </c>
      <c r="K8" s="61">
        <f t="shared" si="3"/>
        <v>0.58064516129032262</v>
      </c>
      <c r="L8" s="62">
        <f t="shared" si="4"/>
        <v>0.41935483870967744</v>
      </c>
      <c r="M8" s="63">
        <f t="shared" si="5"/>
        <v>0.58064516129032262</v>
      </c>
    </row>
    <row r="9" spans="1:21" ht="17" thickBot="1" x14ac:dyDescent="0.25">
      <c r="A9" s="132"/>
      <c r="B9" s="13" t="s">
        <v>39</v>
      </c>
      <c r="C9" s="14">
        <v>202</v>
      </c>
      <c r="D9" s="15">
        <f t="shared" si="0"/>
        <v>169</v>
      </c>
      <c r="E9" s="15">
        <v>33</v>
      </c>
      <c r="F9" s="17">
        <v>16</v>
      </c>
      <c r="H9" s="64" t="s">
        <v>39</v>
      </c>
      <c r="I9" s="29">
        <f t="shared" si="1"/>
        <v>0.8366336633663366</v>
      </c>
      <c r="J9" s="31">
        <f t="shared" si="2"/>
        <v>0.16336633663366337</v>
      </c>
      <c r="K9" s="61">
        <f t="shared" si="3"/>
        <v>0.67346938775510201</v>
      </c>
      <c r="L9" s="65">
        <f t="shared" si="4"/>
        <v>0.32653061224489793</v>
      </c>
      <c r="M9" s="66">
        <f t="shared" si="5"/>
        <v>0.67346938775510201</v>
      </c>
    </row>
    <row r="10" spans="1:21" x14ac:dyDescent="0.2">
      <c r="A10" s="132"/>
      <c r="B10" s="3" t="s">
        <v>40</v>
      </c>
      <c r="C10" s="4">
        <v>147</v>
      </c>
      <c r="D10" s="5">
        <f t="shared" si="0"/>
        <v>131</v>
      </c>
      <c r="E10" s="5">
        <v>16</v>
      </c>
      <c r="F10" s="7">
        <v>22</v>
      </c>
      <c r="H10" s="56" t="s">
        <v>40</v>
      </c>
      <c r="I10" s="25">
        <f t="shared" si="1"/>
        <v>0.891156462585034</v>
      </c>
      <c r="J10" s="27">
        <f t="shared" si="2"/>
        <v>0.10884353741496598</v>
      </c>
      <c r="K10" s="57">
        <f t="shared" si="3"/>
        <v>0.42105263157894735</v>
      </c>
      <c r="L10" s="58">
        <f t="shared" si="4"/>
        <v>0.57894736842105265</v>
      </c>
      <c r="M10" s="59">
        <f t="shared" si="5"/>
        <v>0.42105263157894735</v>
      </c>
    </row>
    <row r="11" spans="1:21" x14ac:dyDescent="0.2">
      <c r="A11" s="132"/>
      <c r="B11" s="8" t="s">
        <v>15</v>
      </c>
      <c r="C11" s="9">
        <v>244</v>
      </c>
      <c r="D11" s="10">
        <f t="shared" si="0"/>
        <v>209</v>
      </c>
      <c r="E11" s="10">
        <v>35</v>
      </c>
      <c r="F11" s="12">
        <v>36</v>
      </c>
      <c r="H11" s="60" t="s">
        <v>15</v>
      </c>
      <c r="I11" s="29">
        <f t="shared" si="1"/>
        <v>0.85655737704918034</v>
      </c>
      <c r="J11" s="31">
        <f t="shared" si="2"/>
        <v>0.14344262295081966</v>
      </c>
      <c r="K11" s="61">
        <f t="shared" si="3"/>
        <v>0.49295774647887325</v>
      </c>
      <c r="L11" s="62">
        <f t="shared" si="4"/>
        <v>0.50704225352112675</v>
      </c>
      <c r="M11" s="63">
        <f t="shared" si="5"/>
        <v>0.49295774647887325</v>
      </c>
    </row>
    <row r="12" spans="1:21" x14ac:dyDescent="0.2">
      <c r="A12" s="132"/>
      <c r="B12" s="8" t="s">
        <v>41</v>
      </c>
      <c r="C12" s="9">
        <v>212</v>
      </c>
      <c r="D12" s="10">
        <f>C12-E12</f>
        <v>170</v>
      </c>
      <c r="E12" s="10">
        <v>42</v>
      </c>
      <c r="F12" s="12">
        <v>35</v>
      </c>
      <c r="H12" s="60" t="s">
        <v>41</v>
      </c>
      <c r="I12" s="29">
        <f t="shared" si="1"/>
        <v>0.80188679245283023</v>
      </c>
      <c r="J12" s="31">
        <f t="shared" si="2"/>
        <v>0.19811320754716982</v>
      </c>
      <c r="K12" s="61">
        <f t="shared" si="3"/>
        <v>0.54545454545454541</v>
      </c>
      <c r="L12" s="62">
        <f t="shared" si="4"/>
        <v>0.45454545454545453</v>
      </c>
      <c r="M12" s="63">
        <f t="shared" si="5"/>
        <v>0.54545454545454541</v>
      </c>
    </row>
    <row r="13" spans="1:21" ht="17" thickBot="1" x14ac:dyDescent="0.25">
      <c r="A13" s="132"/>
      <c r="B13" s="13" t="s">
        <v>42</v>
      </c>
      <c r="C13" s="14">
        <v>201</v>
      </c>
      <c r="D13" s="15">
        <f t="shared" si="0"/>
        <v>163</v>
      </c>
      <c r="E13" s="15">
        <v>38</v>
      </c>
      <c r="F13" s="17">
        <v>26</v>
      </c>
      <c r="H13" s="64" t="s">
        <v>42</v>
      </c>
      <c r="I13" s="33">
        <f t="shared" si="1"/>
        <v>0.81094527363184077</v>
      </c>
      <c r="J13" s="35">
        <f t="shared" si="2"/>
        <v>0.1890547263681592</v>
      </c>
      <c r="K13" s="67">
        <f t="shared" si="3"/>
        <v>0.59375</v>
      </c>
      <c r="L13" s="65">
        <f t="shared" si="4"/>
        <v>0.40625</v>
      </c>
      <c r="M13" s="66">
        <f t="shared" si="5"/>
        <v>0.59375</v>
      </c>
    </row>
    <row r="14" spans="1:21" x14ac:dyDescent="0.2">
      <c r="A14" s="132"/>
      <c r="B14" s="10" t="s">
        <v>58</v>
      </c>
      <c r="C14" s="9">
        <v>194</v>
      </c>
      <c r="D14" s="10">
        <f t="shared" si="0"/>
        <v>157</v>
      </c>
      <c r="E14" s="10">
        <v>37</v>
      </c>
      <c r="F14" s="12">
        <v>20</v>
      </c>
      <c r="H14" s="60" t="s">
        <v>58</v>
      </c>
      <c r="I14" s="29">
        <f t="shared" si="1"/>
        <v>0.80927835051546393</v>
      </c>
      <c r="J14" s="31">
        <f t="shared" si="2"/>
        <v>0.19072164948453607</v>
      </c>
      <c r="K14" s="61">
        <f t="shared" si="3"/>
        <v>0.64912280701754388</v>
      </c>
      <c r="L14" s="58">
        <f t="shared" si="4"/>
        <v>0.35087719298245612</v>
      </c>
      <c r="M14" s="59">
        <f t="shared" si="5"/>
        <v>0.64912280701754388</v>
      </c>
    </row>
    <row r="15" spans="1:21" x14ac:dyDescent="0.2">
      <c r="A15" s="132"/>
      <c r="B15" s="10" t="s">
        <v>17</v>
      </c>
      <c r="C15" s="9">
        <v>47</v>
      </c>
      <c r="D15" s="10">
        <f t="shared" si="0"/>
        <v>35</v>
      </c>
      <c r="E15" s="10">
        <v>12</v>
      </c>
      <c r="F15" s="12">
        <v>13</v>
      </c>
      <c r="H15" s="60" t="s">
        <v>17</v>
      </c>
      <c r="I15" s="29">
        <f t="shared" si="1"/>
        <v>0.74468085106382975</v>
      </c>
      <c r="J15" s="31">
        <f t="shared" si="2"/>
        <v>0.25531914893617019</v>
      </c>
      <c r="K15" s="61">
        <f t="shared" si="3"/>
        <v>0.48</v>
      </c>
      <c r="L15" s="62">
        <f t="shared" si="4"/>
        <v>0.52</v>
      </c>
      <c r="M15" s="63">
        <f t="shared" si="5"/>
        <v>0.48</v>
      </c>
    </row>
    <row r="16" spans="1:21" x14ac:dyDescent="0.2">
      <c r="A16" s="132"/>
      <c r="B16" s="10" t="s">
        <v>18</v>
      </c>
      <c r="C16" s="9">
        <v>129</v>
      </c>
      <c r="D16" s="10">
        <f t="shared" si="0"/>
        <v>116</v>
      </c>
      <c r="E16" s="10">
        <v>13</v>
      </c>
      <c r="F16" s="12">
        <v>13</v>
      </c>
      <c r="H16" s="60" t="s">
        <v>18</v>
      </c>
      <c r="I16" s="29">
        <f t="shared" si="1"/>
        <v>0.89922480620155043</v>
      </c>
      <c r="J16" s="31">
        <f t="shared" si="2"/>
        <v>0.10077519379844961</v>
      </c>
      <c r="K16" s="61">
        <f t="shared" si="3"/>
        <v>0.5</v>
      </c>
      <c r="L16" s="62">
        <f t="shared" si="4"/>
        <v>0.5</v>
      </c>
      <c r="M16" s="63">
        <f t="shared" si="5"/>
        <v>0.5</v>
      </c>
    </row>
    <row r="17" spans="1:13" ht="17" thickBot="1" x14ac:dyDescent="0.25">
      <c r="A17" s="133"/>
      <c r="B17" s="15" t="s">
        <v>45</v>
      </c>
      <c r="C17" s="14">
        <v>163</v>
      </c>
      <c r="D17" s="15">
        <f t="shared" si="0"/>
        <v>150</v>
      </c>
      <c r="E17" s="15">
        <v>13</v>
      </c>
      <c r="F17" s="17">
        <v>8</v>
      </c>
      <c r="H17" s="64" t="s">
        <v>45</v>
      </c>
      <c r="I17" s="29">
        <f t="shared" si="1"/>
        <v>0.92024539877300615</v>
      </c>
      <c r="J17" s="31">
        <f t="shared" si="2"/>
        <v>7.9754601226993863E-2</v>
      </c>
      <c r="K17" s="61">
        <f t="shared" si="3"/>
        <v>0.61904761904761907</v>
      </c>
      <c r="L17" s="65">
        <f t="shared" si="4"/>
        <v>0.38095238095238093</v>
      </c>
      <c r="M17" s="66">
        <f t="shared" si="5"/>
        <v>0.61904761904761907</v>
      </c>
    </row>
    <row r="18" spans="1:13" x14ac:dyDescent="0.2">
      <c r="A18" s="131" t="s">
        <v>70</v>
      </c>
      <c r="B18" s="68" t="s">
        <v>71</v>
      </c>
      <c r="C18" s="69">
        <v>116</v>
      </c>
      <c r="D18" s="70">
        <f>C18-E18</f>
        <v>100</v>
      </c>
      <c r="E18" s="70">
        <v>16</v>
      </c>
      <c r="F18" s="71">
        <v>24</v>
      </c>
      <c r="H18" s="72" t="s">
        <v>71</v>
      </c>
      <c r="I18" s="25">
        <f>D18/C18</f>
        <v>0.86206896551724133</v>
      </c>
      <c r="J18" s="27">
        <f>E18/C18</f>
        <v>0.13793103448275862</v>
      </c>
      <c r="K18" s="57">
        <f t="shared" si="3"/>
        <v>0.4</v>
      </c>
      <c r="L18" s="58">
        <f t="shared" si="4"/>
        <v>0.6</v>
      </c>
      <c r="M18" s="59">
        <f t="shared" si="5"/>
        <v>0.4</v>
      </c>
    </row>
    <row r="19" spans="1:13" x14ac:dyDescent="0.2">
      <c r="A19" s="132"/>
      <c r="B19" s="73" t="s">
        <v>72</v>
      </c>
      <c r="C19" s="74">
        <v>116</v>
      </c>
      <c r="D19" s="75">
        <f t="shared" ref="D19:D29" si="6">C19-E19</f>
        <v>101</v>
      </c>
      <c r="E19" s="75">
        <v>15</v>
      </c>
      <c r="F19" s="76">
        <v>22</v>
      </c>
      <c r="H19" s="77" t="s">
        <v>72</v>
      </c>
      <c r="I19" s="29">
        <f t="shared" si="1"/>
        <v>0.87068965517241381</v>
      </c>
      <c r="J19" s="31">
        <f t="shared" si="2"/>
        <v>0.12931034482758622</v>
      </c>
      <c r="K19" s="61">
        <f t="shared" si="3"/>
        <v>0.40540540540540543</v>
      </c>
      <c r="L19" s="62">
        <f t="shared" si="4"/>
        <v>0.59459459459459463</v>
      </c>
      <c r="M19" s="63">
        <f t="shared" si="5"/>
        <v>0.40540540540540543</v>
      </c>
    </row>
    <row r="20" spans="1:13" x14ac:dyDescent="0.2">
      <c r="A20" s="132"/>
      <c r="B20" s="73" t="s">
        <v>73</v>
      </c>
      <c r="C20" s="74">
        <v>94</v>
      </c>
      <c r="D20" s="75">
        <f t="shared" si="6"/>
        <v>80</v>
      </c>
      <c r="E20" s="75">
        <v>14</v>
      </c>
      <c r="F20" s="76">
        <v>21</v>
      </c>
      <c r="H20" s="77" t="s">
        <v>73</v>
      </c>
      <c r="I20" s="29">
        <f t="shared" si="1"/>
        <v>0.85106382978723405</v>
      </c>
      <c r="J20" s="31">
        <f t="shared" si="2"/>
        <v>0.14893617021276595</v>
      </c>
      <c r="K20" s="61">
        <f t="shared" si="3"/>
        <v>0.4</v>
      </c>
      <c r="L20" s="62">
        <f t="shared" si="4"/>
        <v>0.6</v>
      </c>
      <c r="M20" s="63">
        <f t="shared" si="5"/>
        <v>0.4</v>
      </c>
    </row>
    <row r="21" spans="1:13" ht="17" thickBot="1" x14ac:dyDescent="0.25">
      <c r="A21" s="132"/>
      <c r="B21" s="78" t="s">
        <v>74</v>
      </c>
      <c r="C21" s="74">
        <v>131</v>
      </c>
      <c r="D21" s="79">
        <f t="shared" si="6"/>
        <v>118</v>
      </c>
      <c r="E21" s="75">
        <v>13</v>
      </c>
      <c r="F21" s="76">
        <v>16</v>
      </c>
      <c r="H21" s="80" t="s">
        <v>74</v>
      </c>
      <c r="I21" s="33">
        <f t="shared" si="1"/>
        <v>0.9007633587786259</v>
      </c>
      <c r="J21" s="35">
        <f t="shared" si="2"/>
        <v>9.9236641221374045E-2</v>
      </c>
      <c r="K21" s="67">
        <f t="shared" si="3"/>
        <v>0.44827586206896552</v>
      </c>
      <c r="L21" s="65">
        <f t="shared" si="4"/>
        <v>0.55172413793103448</v>
      </c>
      <c r="M21" s="66">
        <f t="shared" si="5"/>
        <v>0.44827586206896552</v>
      </c>
    </row>
    <row r="22" spans="1:13" x14ac:dyDescent="0.2">
      <c r="A22" s="132"/>
      <c r="B22" s="68" t="s">
        <v>75</v>
      </c>
      <c r="C22" s="69">
        <v>141</v>
      </c>
      <c r="D22" s="70">
        <f t="shared" si="6"/>
        <v>117</v>
      </c>
      <c r="E22" s="70">
        <v>24</v>
      </c>
      <c r="F22" s="71">
        <v>11</v>
      </c>
      <c r="H22" s="72" t="s">
        <v>75</v>
      </c>
      <c r="I22" s="29">
        <f t="shared" si="1"/>
        <v>0.82978723404255317</v>
      </c>
      <c r="J22" s="31">
        <f t="shared" si="2"/>
        <v>0.1702127659574468</v>
      </c>
      <c r="K22" s="61">
        <f t="shared" si="3"/>
        <v>0.68571428571428572</v>
      </c>
      <c r="L22" s="58">
        <f t="shared" si="4"/>
        <v>0.31428571428571428</v>
      </c>
      <c r="M22" s="59">
        <f t="shared" si="5"/>
        <v>0.68571428571428572</v>
      </c>
    </row>
    <row r="23" spans="1:13" x14ac:dyDescent="0.2">
      <c r="A23" s="132"/>
      <c r="B23" s="73" t="s">
        <v>76</v>
      </c>
      <c r="C23" s="74">
        <v>146</v>
      </c>
      <c r="D23" s="75">
        <f t="shared" si="6"/>
        <v>126</v>
      </c>
      <c r="E23" s="75">
        <v>20</v>
      </c>
      <c r="F23" s="76">
        <v>11</v>
      </c>
      <c r="H23" s="77" t="s">
        <v>76</v>
      </c>
      <c r="I23" s="29">
        <f t="shared" si="1"/>
        <v>0.86301369863013699</v>
      </c>
      <c r="J23" s="31">
        <f t="shared" si="2"/>
        <v>0.13698630136986301</v>
      </c>
      <c r="K23" s="61">
        <f t="shared" si="3"/>
        <v>0.64516129032258063</v>
      </c>
      <c r="L23" s="62">
        <f t="shared" si="4"/>
        <v>0.35483870967741937</v>
      </c>
      <c r="M23" s="63">
        <f t="shared" si="5"/>
        <v>0.64516129032258063</v>
      </c>
    </row>
    <row r="24" spans="1:13" x14ac:dyDescent="0.2">
      <c r="A24" s="132"/>
      <c r="B24" s="73" t="s">
        <v>77</v>
      </c>
      <c r="C24" s="74">
        <v>123</v>
      </c>
      <c r="D24" s="75">
        <f t="shared" si="6"/>
        <v>97</v>
      </c>
      <c r="E24" s="75">
        <v>26</v>
      </c>
      <c r="F24" s="76">
        <v>7</v>
      </c>
      <c r="H24" s="77" t="s">
        <v>77</v>
      </c>
      <c r="I24" s="29">
        <f t="shared" si="1"/>
        <v>0.78861788617886175</v>
      </c>
      <c r="J24" s="31">
        <f t="shared" si="2"/>
        <v>0.21138211382113822</v>
      </c>
      <c r="K24" s="61">
        <f t="shared" si="3"/>
        <v>0.78787878787878785</v>
      </c>
      <c r="L24" s="62">
        <f t="shared" si="4"/>
        <v>0.21212121212121213</v>
      </c>
      <c r="M24" s="63">
        <f t="shared" si="5"/>
        <v>0.78787878787878785</v>
      </c>
    </row>
    <row r="25" spans="1:13" ht="17" thickBot="1" x14ac:dyDescent="0.25">
      <c r="A25" s="132"/>
      <c r="B25" s="78" t="s">
        <v>78</v>
      </c>
      <c r="C25" s="81">
        <v>149</v>
      </c>
      <c r="D25" s="79">
        <f t="shared" si="6"/>
        <v>128</v>
      </c>
      <c r="E25" s="79">
        <v>21</v>
      </c>
      <c r="F25" s="82">
        <v>24</v>
      </c>
      <c r="H25" s="80" t="s">
        <v>78</v>
      </c>
      <c r="I25" s="29">
        <f t="shared" si="1"/>
        <v>0.85906040268456374</v>
      </c>
      <c r="J25" s="31">
        <f t="shared" si="2"/>
        <v>0.14093959731543623</v>
      </c>
      <c r="K25" s="61">
        <f t="shared" si="3"/>
        <v>0.46666666666666667</v>
      </c>
      <c r="L25" s="65">
        <f t="shared" si="4"/>
        <v>0.53333333333333333</v>
      </c>
      <c r="M25" s="66">
        <f t="shared" si="5"/>
        <v>0.46666666666666667</v>
      </c>
    </row>
    <row r="26" spans="1:13" x14ac:dyDescent="0.2">
      <c r="A26" s="132"/>
      <c r="B26" s="68" t="s">
        <v>79</v>
      </c>
      <c r="C26" s="74">
        <v>90</v>
      </c>
      <c r="D26" s="70">
        <f t="shared" si="6"/>
        <v>70</v>
      </c>
      <c r="E26" s="75">
        <v>20</v>
      </c>
      <c r="F26" s="76">
        <v>12</v>
      </c>
      <c r="H26" s="72" t="s">
        <v>79</v>
      </c>
      <c r="I26" s="25">
        <f t="shared" si="1"/>
        <v>0.77777777777777779</v>
      </c>
      <c r="J26" s="27">
        <f t="shared" si="2"/>
        <v>0.22222222222222221</v>
      </c>
      <c r="K26" s="57">
        <f t="shared" si="3"/>
        <v>0.625</v>
      </c>
      <c r="L26" s="58">
        <f t="shared" si="4"/>
        <v>0.375</v>
      </c>
      <c r="M26" s="59">
        <f t="shared" si="5"/>
        <v>0.625</v>
      </c>
    </row>
    <row r="27" spans="1:13" x14ac:dyDescent="0.2">
      <c r="A27" s="132"/>
      <c r="B27" s="73" t="s">
        <v>80</v>
      </c>
      <c r="C27" s="74">
        <v>129</v>
      </c>
      <c r="D27" s="75">
        <f t="shared" si="6"/>
        <v>107</v>
      </c>
      <c r="E27" s="75">
        <v>22</v>
      </c>
      <c r="F27" s="76">
        <v>16</v>
      </c>
      <c r="H27" s="77" t="s">
        <v>80</v>
      </c>
      <c r="I27" s="29">
        <f t="shared" si="1"/>
        <v>0.8294573643410853</v>
      </c>
      <c r="J27" s="31">
        <f t="shared" si="2"/>
        <v>0.17054263565891473</v>
      </c>
      <c r="K27" s="61">
        <f t="shared" si="3"/>
        <v>0.57894736842105265</v>
      </c>
      <c r="L27" s="62">
        <f t="shared" si="4"/>
        <v>0.42105263157894735</v>
      </c>
      <c r="M27" s="63">
        <f t="shared" si="5"/>
        <v>0.57894736842105265</v>
      </c>
    </row>
    <row r="28" spans="1:13" x14ac:dyDescent="0.2">
      <c r="A28" s="132"/>
      <c r="B28" s="73" t="s">
        <v>81</v>
      </c>
      <c r="C28" s="74">
        <v>92</v>
      </c>
      <c r="D28" s="75">
        <f t="shared" si="6"/>
        <v>77</v>
      </c>
      <c r="E28" s="75">
        <v>15</v>
      </c>
      <c r="F28" s="76">
        <v>11</v>
      </c>
      <c r="H28" s="77" t="s">
        <v>81</v>
      </c>
      <c r="I28" s="29">
        <f t="shared" si="1"/>
        <v>0.83695652173913049</v>
      </c>
      <c r="J28" s="31">
        <f t="shared" si="2"/>
        <v>0.16304347826086957</v>
      </c>
      <c r="K28" s="61">
        <f t="shared" si="3"/>
        <v>0.57692307692307687</v>
      </c>
      <c r="L28" s="62">
        <f t="shared" si="4"/>
        <v>0.42307692307692307</v>
      </c>
      <c r="M28" s="63">
        <f t="shared" si="5"/>
        <v>0.57692307692307687</v>
      </c>
    </row>
    <row r="29" spans="1:13" ht="17" thickBot="1" x14ac:dyDescent="0.25">
      <c r="A29" s="133"/>
      <c r="B29" s="78" t="s">
        <v>82</v>
      </c>
      <c r="C29" s="81">
        <v>102</v>
      </c>
      <c r="D29" s="79">
        <f t="shared" si="6"/>
        <v>90</v>
      </c>
      <c r="E29" s="79">
        <v>12</v>
      </c>
      <c r="F29" s="82">
        <v>14</v>
      </c>
      <c r="H29" s="80" t="s">
        <v>82</v>
      </c>
      <c r="I29" s="33">
        <f t="shared" si="1"/>
        <v>0.88235294117647056</v>
      </c>
      <c r="J29" s="35">
        <f t="shared" si="2"/>
        <v>0.11764705882352941</v>
      </c>
      <c r="K29" s="67">
        <f t="shared" si="3"/>
        <v>0.46153846153846156</v>
      </c>
      <c r="L29" s="65">
        <f t="shared" si="4"/>
        <v>0.53846153846153844</v>
      </c>
      <c r="M29" s="66">
        <f t="shared" si="5"/>
        <v>0.46153846153846156</v>
      </c>
    </row>
    <row r="30" spans="1:13" x14ac:dyDescent="0.2">
      <c r="A30" s="134" t="s">
        <v>83</v>
      </c>
      <c r="B30" s="83" t="s">
        <v>37</v>
      </c>
      <c r="C30" s="84">
        <v>58</v>
      </c>
      <c r="D30" s="68">
        <v>49</v>
      </c>
      <c r="E30" s="68">
        <v>9</v>
      </c>
      <c r="F30" s="85">
        <v>17</v>
      </c>
      <c r="H30" s="72" t="s">
        <v>37</v>
      </c>
      <c r="I30" s="29">
        <f t="shared" si="1"/>
        <v>0.84482758620689657</v>
      </c>
      <c r="J30" s="31">
        <f t="shared" si="2"/>
        <v>0.15517241379310345</v>
      </c>
      <c r="K30" s="61">
        <f t="shared" si="3"/>
        <v>0.34615384615384615</v>
      </c>
      <c r="L30" s="58">
        <f t="shared" si="4"/>
        <v>0.65384615384615385</v>
      </c>
      <c r="M30" s="59">
        <f t="shared" si="5"/>
        <v>0.34615384615384615</v>
      </c>
    </row>
    <row r="31" spans="1:13" x14ac:dyDescent="0.2">
      <c r="A31" s="135"/>
      <c r="B31" s="86" t="s">
        <v>11</v>
      </c>
      <c r="C31" s="87">
        <v>80</v>
      </c>
      <c r="D31" s="73">
        <v>66</v>
      </c>
      <c r="E31" s="73">
        <v>14</v>
      </c>
      <c r="F31" s="88">
        <v>11</v>
      </c>
      <c r="H31" s="77" t="s">
        <v>11</v>
      </c>
      <c r="I31" s="29">
        <f t="shared" si="1"/>
        <v>0.82499999999999996</v>
      </c>
      <c r="J31" s="31">
        <f t="shared" si="2"/>
        <v>0.17499999999999999</v>
      </c>
      <c r="K31" s="61">
        <f t="shared" si="3"/>
        <v>0.56000000000000005</v>
      </c>
      <c r="L31" s="62">
        <f t="shared" si="4"/>
        <v>0.44</v>
      </c>
      <c r="M31" s="63">
        <f t="shared" si="5"/>
        <v>0.56000000000000005</v>
      </c>
    </row>
    <row r="32" spans="1:13" ht="17" thickBot="1" x14ac:dyDescent="0.25">
      <c r="A32" s="135"/>
      <c r="B32" s="89" t="s">
        <v>12</v>
      </c>
      <c r="C32" s="90">
        <v>76</v>
      </c>
      <c r="D32" s="78">
        <v>62</v>
      </c>
      <c r="E32" s="78">
        <v>14</v>
      </c>
      <c r="F32" s="91">
        <v>31</v>
      </c>
      <c r="H32" s="80" t="s">
        <v>12</v>
      </c>
      <c r="I32" s="29">
        <f t="shared" si="1"/>
        <v>0.81578947368421051</v>
      </c>
      <c r="J32" s="31">
        <f t="shared" si="2"/>
        <v>0.18421052631578946</v>
      </c>
      <c r="K32" s="61">
        <f t="shared" si="3"/>
        <v>0.31111111111111112</v>
      </c>
      <c r="L32" s="65">
        <f t="shared" si="4"/>
        <v>0.68888888888888888</v>
      </c>
      <c r="M32" s="66">
        <f t="shared" si="5"/>
        <v>0.31111111111111112</v>
      </c>
    </row>
    <row r="33" spans="1:13" x14ac:dyDescent="0.2">
      <c r="A33" s="135"/>
      <c r="B33" s="86" t="s">
        <v>40</v>
      </c>
      <c r="C33" s="87">
        <v>121</v>
      </c>
      <c r="D33" s="73">
        <v>97</v>
      </c>
      <c r="E33" s="73">
        <v>24</v>
      </c>
      <c r="F33" s="88">
        <v>18</v>
      </c>
      <c r="H33" s="77" t="s">
        <v>40</v>
      </c>
      <c r="I33" s="25">
        <f t="shared" si="1"/>
        <v>0.80165289256198347</v>
      </c>
      <c r="J33" s="27">
        <f t="shared" si="2"/>
        <v>0.19834710743801653</v>
      </c>
      <c r="K33" s="57">
        <f t="shared" si="3"/>
        <v>0.5714285714285714</v>
      </c>
      <c r="L33" s="58">
        <f t="shared" si="4"/>
        <v>0.42857142857142855</v>
      </c>
      <c r="M33" s="59">
        <f t="shared" si="5"/>
        <v>0.5714285714285714</v>
      </c>
    </row>
    <row r="34" spans="1:13" x14ac:dyDescent="0.2">
      <c r="A34" s="135"/>
      <c r="B34" s="86" t="s">
        <v>41</v>
      </c>
      <c r="C34" s="87">
        <v>151</v>
      </c>
      <c r="D34" s="73">
        <v>122</v>
      </c>
      <c r="E34" s="73">
        <v>29</v>
      </c>
      <c r="F34" s="88">
        <v>17</v>
      </c>
      <c r="H34" s="77" t="s">
        <v>41</v>
      </c>
      <c r="I34" s="29">
        <f t="shared" si="1"/>
        <v>0.80794701986754969</v>
      </c>
      <c r="J34" s="31">
        <f t="shared" si="2"/>
        <v>0.19205298013245034</v>
      </c>
      <c r="K34" s="61">
        <f t="shared" si="3"/>
        <v>0.63043478260869568</v>
      </c>
      <c r="L34" s="62">
        <f t="shared" si="4"/>
        <v>0.36956521739130432</v>
      </c>
      <c r="M34" s="63">
        <f t="shared" si="5"/>
        <v>0.63043478260869568</v>
      </c>
    </row>
    <row r="35" spans="1:13" x14ac:dyDescent="0.2">
      <c r="A35" s="135"/>
      <c r="B35" s="86" t="s">
        <v>15</v>
      </c>
      <c r="C35" s="87">
        <v>126</v>
      </c>
      <c r="D35" s="73">
        <v>101</v>
      </c>
      <c r="E35" s="73">
        <v>25</v>
      </c>
      <c r="F35" s="88">
        <v>12</v>
      </c>
      <c r="H35" s="77" t="s">
        <v>15</v>
      </c>
      <c r="I35" s="29">
        <f t="shared" si="1"/>
        <v>0.80158730158730163</v>
      </c>
      <c r="J35" s="31">
        <f t="shared" si="2"/>
        <v>0.1984126984126984</v>
      </c>
      <c r="K35" s="61">
        <f t="shared" si="3"/>
        <v>0.67567567567567566</v>
      </c>
      <c r="L35" s="62">
        <f t="shared" si="4"/>
        <v>0.32432432432432434</v>
      </c>
      <c r="M35" s="63">
        <f t="shared" si="5"/>
        <v>0.67567567567567566</v>
      </c>
    </row>
    <row r="36" spans="1:13" ht="17" thickBot="1" x14ac:dyDescent="0.25">
      <c r="A36" s="135"/>
      <c r="B36" s="86" t="s">
        <v>42</v>
      </c>
      <c r="C36" s="87">
        <v>109</v>
      </c>
      <c r="D36" s="73">
        <v>93</v>
      </c>
      <c r="E36" s="73">
        <v>16</v>
      </c>
      <c r="F36" s="88">
        <v>11</v>
      </c>
      <c r="H36" s="77" t="s">
        <v>42</v>
      </c>
      <c r="I36" s="33">
        <f t="shared" si="1"/>
        <v>0.85321100917431192</v>
      </c>
      <c r="J36" s="35">
        <f t="shared" si="2"/>
        <v>0.14678899082568808</v>
      </c>
      <c r="K36" s="67">
        <f t="shared" si="3"/>
        <v>0.59259259259259256</v>
      </c>
      <c r="L36" s="65">
        <f t="shared" si="4"/>
        <v>0.40740740740740738</v>
      </c>
      <c r="M36" s="66">
        <f t="shared" si="5"/>
        <v>0.59259259259259256</v>
      </c>
    </row>
    <row r="37" spans="1:13" x14ac:dyDescent="0.2">
      <c r="A37" s="135"/>
      <c r="B37" s="83" t="s">
        <v>58</v>
      </c>
      <c r="C37" s="84">
        <v>110</v>
      </c>
      <c r="D37" s="68">
        <v>97</v>
      </c>
      <c r="E37" s="68">
        <v>13</v>
      </c>
      <c r="F37" s="85">
        <v>26</v>
      </c>
      <c r="H37" s="72" t="s">
        <v>58</v>
      </c>
      <c r="I37" s="29">
        <f t="shared" si="1"/>
        <v>0.88181818181818183</v>
      </c>
      <c r="J37" s="31">
        <f t="shared" si="2"/>
        <v>0.11818181818181818</v>
      </c>
      <c r="K37" s="61">
        <f t="shared" si="3"/>
        <v>0.33333333333333331</v>
      </c>
      <c r="L37" s="58">
        <f t="shared" si="4"/>
        <v>0.66666666666666663</v>
      </c>
      <c r="M37" s="59">
        <f t="shared" si="5"/>
        <v>0.33333333333333331</v>
      </c>
    </row>
    <row r="38" spans="1:13" x14ac:dyDescent="0.2">
      <c r="A38" s="135"/>
      <c r="B38" s="86" t="s">
        <v>44</v>
      </c>
      <c r="C38" s="87">
        <v>118</v>
      </c>
      <c r="D38" s="73">
        <v>102</v>
      </c>
      <c r="E38" s="73">
        <v>16</v>
      </c>
      <c r="F38" s="88">
        <v>12</v>
      </c>
      <c r="H38" s="77" t="s">
        <v>44</v>
      </c>
      <c r="I38" s="29">
        <f t="shared" si="1"/>
        <v>0.86440677966101698</v>
      </c>
      <c r="J38" s="31">
        <f t="shared" si="2"/>
        <v>0.13559322033898305</v>
      </c>
      <c r="K38" s="61">
        <f t="shared" si="3"/>
        <v>0.5714285714285714</v>
      </c>
      <c r="L38" s="62">
        <f t="shared" si="4"/>
        <v>0.42857142857142855</v>
      </c>
      <c r="M38" s="63">
        <f t="shared" si="5"/>
        <v>0.5714285714285714</v>
      </c>
    </row>
    <row r="39" spans="1:13" ht="17" thickBot="1" x14ac:dyDescent="0.25">
      <c r="A39" s="136"/>
      <c r="B39" s="86" t="s">
        <v>45</v>
      </c>
      <c r="C39" s="90">
        <v>97</v>
      </c>
      <c r="D39" s="78">
        <v>86</v>
      </c>
      <c r="E39" s="78">
        <v>11</v>
      </c>
      <c r="F39" s="91">
        <v>11</v>
      </c>
      <c r="H39" s="77" t="s">
        <v>45</v>
      </c>
      <c r="I39" s="29">
        <f t="shared" si="1"/>
        <v>0.88659793814432986</v>
      </c>
      <c r="J39" s="31">
        <f t="shared" si="2"/>
        <v>0.1134020618556701</v>
      </c>
      <c r="K39" s="61">
        <f t="shared" si="3"/>
        <v>0.5</v>
      </c>
      <c r="L39" s="65">
        <f t="shared" si="4"/>
        <v>0.5</v>
      </c>
      <c r="M39" s="66">
        <f t="shared" si="5"/>
        <v>0.5</v>
      </c>
    </row>
    <row r="40" spans="1:13" x14ac:dyDescent="0.2">
      <c r="A40" s="135" t="s">
        <v>84</v>
      </c>
      <c r="B40" s="56" t="s">
        <v>37</v>
      </c>
      <c r="C40" s="84">
        <v>74</v>
      </c>
      <c r="D40" s="68">
        <v>63</v>
      </c>
      <c r="E40" s="68">
        <v>11</v>
      </c>
      <c r="F40" s="85">
        <v>12</v>
      </c>
      <c r="H40" s="56" t="s">
        <v>37</v>
      </c>
      <c r="I40" s="25">
        <f t="shared" si="1"/>
        <v>0.85135135135135132</v>
      </c>
      <c r="J40" s="27">
        <f t="shared" si="2"/>
        <v>0.14864864864864866</v>
      </c>
      <c r="K40" s="57">
        <f t="shared" si="3"/>
        <v>0.47826086956521741</v>
      </c>
      <c r="L40" s="58">
        <f t="shared" si="4"/>
        <v>0.52173913043478259</v>
      </c>
      <c r="M40" s="59">
        <f t="shared" si="5"/>
        <v>0.47826086956521741</v>
      </c>
    </row>
    <row r="41" spans="1:13" x14ac:dyDescent="0.2">
      <c r="A41" s="135"/>
      <c r="B41" s="60" t="s">
        <v>12</v>
      </c>
      <c r="C41" s="87">
        <v>100</v>
      </c>
      <c r="D41" s="73">
        <v>82</v>
      </c>
      <c r="E41" s="73">
        <v>18</v>
      </c>
      <c r="F41" s="88">
        <v>13</v>
      </c>
      <c r="H41" s="60" t="s">
        <v>12</v>
      </c>
      <c r="I41" s="29">
        <f t="shared" si="1"/>
        <v>0.82</v>
      </c>
      <c r="J41" s="31">
        <f t="shared" si="2"/>
        <v>0.18</v>
      </c>
      <c r="K41" s="61">
        <f t="shared" si="3"/>
        <v>0.58064516129032262</v>
      </c>
      <c r="L41" s="62">
        <f t="shared" si="4"/>
        <v>0.41935483870967744</v>
      </c>
      <c r="M41" s="63">
        <f t="shared" si="5"/>
        <v>0.58064516129032262</v>
      </c>
    </row>
    <row r="42" spans="1:13" ht="17" thickBot="1" x14ac:dyDescent="0.25">
      <c r="A42" s="135"/>
      <c r="B42" s="64" t="s">
        <v>13</v>
      </c>
      <c r="C42" s="90">
        <v>109</v>
      </c>
      <c r="D42" s="78">
        <v>90</v>
      </c>
      <c r="E42" s="78">
        <v>19</v>
      </c>
      <c r="F42" s="91">
        <v>12</v>
      </c>
      <c r="H42" s="64" t="s">
        <v>13</v>
      </c>
      <c r="I42" s="33">
        <f t="shared" si="1"/>
        <v>0.82568807339449546</v>
      </c>
      <c r="J42" s="35">
        <f t="shared" si="2"/>
        <v>0.1743119266055046</v>
      </c>
      <c r="K42" s="67">
        <f t="shared" si="3"/>
        <v>0.61290322580645162</v>
      </c>
      <c r="L42" s="65">
        <f t="shared" si="4"/>
        <v>0.38709677419354838</v>
      </c>
      <c r="M42" s="66">
        <f t="shared" si="5"/>
        <v>0.61290322580645162</v>
      </c>
    </row>
    <row r="43" spans="1:13" x14ac:dyDescent="0.2">
      <c r="A43" s="135"/>
      <c r="B43" s="56" t="s">
        <v>14</v>
      </c>
      <c r="C43" s="87">
        <v>70</v>
      </c>
      <c r="D43" s="73">
        <v>56</v>
      </c>
      <c r="E43" s="73">
        <v>14</v>
      </c>
      <c r="F43" s="88">
        <v>17</v>
      </c>
      <c r="H43" s="56" t="s">
        <v>14</v>
      </c>
      <c r="I43" s="29">
        <f t="shared" si="1"/>
        <v>0.8</v>
      </c>
      <c r="J43" s="31">
        <f t="shared" si="2"/>
        <v>0.2</v>
      </c>
      <c r="K43" s="61">
        <f t="shared" si="3"/>
        <v>0.45161290322580644</v>
      </c>
      <c r="L43" s="58">
        <f t="shared" si="4"/>
        <v>0.54838709677419351</v>
      </c>
      <c r="M43" s="59">
        <f t="shared" si="5"/>
        <v>0.45161290322580644</v>
      </c>
    </row>
    <row r="44" spans="1:13" x14ac:dyDescent="0.2">
      <c r="A44" s="135"/>
      <c r="B44" s="60" t="s">
        <v>15</v>
      </c>
      <c r="C44" s="87">
        <v>122</v>
      </c>
      <c r="D44" s="73">
        <v>99</v>
      </c>
      <c r="E44" s="73">
        <v>23</v>
      </c>
      <c r="F44" s="88">
        <v>25</v>
      </c>
      <c r="H44" s="60" t="s">
        <v>15</v>
      </c>
      <c r="I44" s="29">
        <f t="shared" si="1"/>
        <v>0.81147540983606559</v>
      </c>
      <c r="J44" s="31">
        <f t="shared" si="2"/>
        <v>0.18852459016393441</v>
      </c>
      <c r="K44" s="61">
        <f t="shared" si="3"/>
        <v>0.47916666666666669</v>
      </c>
      <c r="L44" s="62">
        <f t="shared" si="4"/>
        <v>0.52083333333333337</v>
      </c>
      <c r="M44" s="63">
        <f t="shared" si="5"/>
        <v>0.47916666666666669</v>
      </c>
    </row>
    <row r="45" spans="1:13" x14ac:dyDescent="0.2">
      <c r="A45" s="135"/>
      <c r="B45" s="60" t="s">
        <v>16</v>
      </c>
      <c r="C45" s="87">
        <v>92</v>
      </c>
      <c r="D45" s="73">
        <v>85</v>
      </c>
      <c r="E45" s="73">
        <v>7</v>
      </c>
      <c r="F45" s="88">
        <v>11</v>
      </c>
      <c r="H45" s="60" t="s">
        <v>16</v>
      </c>
      <c r="I45" s="29">
        <f t="shared" si="1"/>
        <v>0.92391304347826086</v>
      </c>
      <c r="J45" s="31">
        <f t="shared" si="2"/>
        <v>7.6086956521739135E-2</v>
      </c>
      <c r="K45" s="61">
        <f t="shared" si="3"/>
        <v>0.3888888888888889</v>
      </c>
      <c r="L45" s="62">
        <f t="shared" si="4"/>
        <v>0.61111111111111116</v>
      </c>
      <c r="M45" s="63">
        <f t="shared" si="5"/>
        <v>0.3888888888888889</v>
      </c>
    </row>
    <row r="46" spans="1:13" ht="17" thickBot="1" x14ac:dyDescent="0.25">
      <c r="A46" s="135"/>
      <c r="B46" s="64" t="s">
        <v>42</v>
      </c>
      <c r="C46" s="87">
        <v>107</v>
      </c>
      <c r="D46" s="73">
        <v>92</v>
      </c>
      <c r="E46" s="73">
        <v>15</v>
      </c>
      <c r="F46" s="88">
        <v>15</v>
      </c>
      <c r="H46" s="64" t="s">
        <v>42</v>
      </c>
      <c r="I46" s="29">
        <f t="shared" si="1"/>
        <v>0.85981308411214952</v>
      </c>
      <c r="J46" s="31">
        <f t="shared" si="2"/>
        <v>0.14018691588785046</v>
      </c>
      <c r="K46" s="61">
        <f t="shared" si="3"/>
        <v>0.5</v>
      </c>
      <c r="L46" s="65">
        <f t="shared" si="4"/>
        <v>0.5</v>
      </c>
      <c r="M46" s="66">
        <f t="shared" si="5"/>
        <v>0.5</v>
      </c>
    </row>
    <row r="47" spans="1:13" x14ac:dyDescent="0.2">
      <c r="A47" s="135"/>
      <c r="B47" s="56" t="s">
        <v>43</v>
      </c>
      <c r="C47" s="84">
        <v>126</v>
      </c>
      <c r="D47" s="68">
        <v>109</v>
      </c>
      <c r="E47" s="68">
        <v>17</v>
      </c>
      <c r="F47" s="85">
        <v>19</v>
      </c>
      <c r="H47" s="56" t="s">
        <v>43</v>
      </c>
      <c r="I47" s="25">
        <f t="shared" si="1"/>
        <v>0.86507936507936511</v>
      </c>
      <c r="J47" s="27">
        <f t="shared" si="2"/>
        <v>0.13492063492063491</v>
      </c>
      <c r="K47" s="57">
        <f t="shared" si="3"/>
        <v>0.47222222222222221</v>
      </c>
      <c r="L47" s="58">
        <f t="shared" si="4"/>
        <v>0.52777777777777779</v>
      </c>
      <c r="M47" s="59">
        <f t="shared" si="5"/>
        <v>0.47222222222222221</v>
      </c>
    </row>
    <row r="48" spans="1:13" x14ac:dyDescent="0.2">
      <c r="A48" s="135"/>
      <c r="B48" s="60" t="s">
        <v>17</v>
      </c>
      <c r="C48" s="87">
        <v>114</v>
      </c>
      <c r="D48" s="73">
        <v>91</v>
      </c>
      <c r="E48" s="73">
        <v>23</v>
      </c>
      <c r="F48" s="88">
        <v>31</v>
      </c>
      <c r="H48" s="60" t="s">
        <v>17</v>
      </c>
      <c r="I48" s="29">
        <f t="shared" si="1"/>
        <v>0.79824561403508776</v>
      </c>
      <c r="J48" s="31">
        <f t="shared" si="2"/>
        <v>0.20175438596491227</v>
      </c>
      <c r="K48" s="61">
        <f t="shared" si="3"/>
        <v>0.42592592592592593</v>
      </c>
      <c r="L48" s="62">
        <f t="shared" si="4"/>
        <v>0.57407407407407407</v>
      </c>
      <c r="M48" s="63">
        <f t="shared" si="5"/>
        <v>0.42592592592592593</v>
      </c>
    </row>
    <row r="49" spans="1:13" ht="17" thickBot="1" x14ac:dyDescent="0.25">
      <c r="A49" s="136"/>
      <c r="B49" s="64" t="s">
        <v>18</v>
      </c>
      <c r="C49" s="90">
        <v>115</v>
      </c>
      <c r="D49" s="78">
        <v>96</v>
      </c>
      <c r="E49" s="78">
        <v>19</v>
      </c>
      <c r="F49" s="91">
        <v>30</v>
      </c>
      <c r="H49" s="64" t="s">
        <v>18</v>
      </c>
      <c r="I49" s="33">
        <f t="shared" si="1"/>
        <v>0.83478260869565213</v>
      </c>
      <c r="J49" s="35">
        <f t="shared" si="2"/>
        <v>0.16521739130434782</v>
      </c>
      <c r="K49" s="67">
        <f t="shared" si="3"/>
        <v>0.38775510204081631</v>
      </c>
      <c r="L49" s="65">
        <f t="shared" si="4"/>
        <v>0.61224489795918369</v>
      </c>
      <c r="M49" s="66">
        <f t="shared" si="5"/>
        <v>0.38775510204081631</v>
      </c>
    </row>
    <row r="50" spans="1:13" ht="17" thickBot="1" x14ac:dyDescent="0.25">
      <c r="B50" s="92" t="s">
        <v>19</v>
      </c>
      <c r="C50" s="93">
        <f>SUM(C6:C49)</f>
        <v>5405</v>
      </c>
      <c r="D50" s="94">
        <f>SUM(D6:D49)</f>
        <v>4542</v>
      </c>
      <c r="E50" s="94">
        <f>SUM(E6:E49)</f>
        <v>863</v>
      </c>
      <c r="F50" s="95">
        <f>SUM(F6:F49)</f>
        <v>790</v>
      </c>
      <c r="H50" s="10"/>
      <c r="I50" s="31"/>
      <c r="J50" s="31"/>
    </row>
    <row r="51" spans="1:13" ht="17" thickBot="1" x14ac:dyDescent="0.25">
      <c r="F51" s="96">
        <f>E50+F50</f>
        <v>1653</v>
      </c>
    </row>
    <row r="52" spans="1:13" ht="17" thickBot="1" x14ac:dyDescent="0.25"/>
    <row r="53" spans="1:13" ht="17" thickBot="1" x14ac:dyDescent="0.25">
      <c r="A53" s="114" t="s">
        <v>30</v>
      </c>
      <c r="B53" s="109" t="s">
        <v>20</v>
      </c>
      <c r="C53" s="112"/>
      <c r="D53" s="15"/>
      <c r="E53" s="109" t="s">
        <v>92</v>
      </c>
      <c r="F53" s="112"/>
    </row>
    <row r="54" spans="1:13" ht="19" thickBot="1" x14ac:dyDescent="0.25">
      <c r="A54" s="115"/>
      <c r="B54" s="2" t="s">
        <v>8</v>
      </c>
      <c r="C54" s="2" t="s">
        <v>90</v>
      </c>
      <c r="D54" s="97" t="s">
        <v>94</v>
      </c>
      <c r="E54" s="98" t="s">
        <v>93</v>
      </c>
      <c r="F54" s="2" t="s">
        <v>90</v>
      </c>
    </row>
    <row r="55" spans="1:13" x14ac:dyDescent="0.2">
      <c r="A55" s="3" t="s">
        <v>32</v>
      </c>
      <c r="B55" s="25">
        <f>AVERAGE(I6:I9,I18:I21,I30:I32,I40:I42)</f>
        <v>0.83973435481164638</v>
      </c>
      <c r="C55" s="57">
        <f>AVERAGE(J6:J9,J18:J21,J30:J32,J40:J42)</f>
        <v>0.16026564518835359</v>
      </c>
      <c r="D55" s="57">
        <f>AVERAGE(K6:K9,K18:K21,K30:K32,K40:K42)</f>
        <v>0.4863000056934163</v>
      </c>
      <c r="E55" s="25">
        <f>AVERAGE(L6:L9,L18:L21,L30:L32,L40:L42)</f>
        <v>0.51369999430658375</v>
      </c>
      <c r="F55" s="57">
        <f>AVERAGE(M6:M9,M18:M21,M30:M32,M40:M42)</f>
        <v>0.4863000056934163</v>
      </c>
    </row>
    <row r="56" spans="1:13" x14ac:dyDescent="0.2">
      <c r="A56" s="8" t="s">
        <v>33</v>
      </c>
      <c r="B56" s="29">
        <f>AVERAGE(I10:I13,I22:I25,I33:I36,I43:I46)</f>
        <v>0.83503905549203905</v>
      </c>
      <c r="C56" s="61">
        <f>AVERAGE(J10:J13,J22:J25,J33:J36,J43:J46)</f>
        <v>0.164960944507961</v>
      </c>
      <c r="D56" s="61">
        <f>AVERAGE(K10:K13,K22:K25,K33:K36,K43:K46)</f>
        <v>0.55802725219884897</v>
      </c>
      <c r="E56" s="29">
        <f>AVERAGE(L10:L13,L22:L25,L33:L36,L43:L46)</f>
        <v>0.44197274780115103</v>
      </c>
      <c r="F56" s="61">
        <f>AVERAGE(M10:M13,M22:M25,M33:M36,M43:M46)</f>
        <v>0.55802725219884897</v>
      </c>
    </row>
    <row r="57" spans="1:13" ht="17" thickBot="1" x14ac:dyDescent="0.25">
      <c r="A57" s="13" t="s">
        <v>34</v>
      </c>
      <c r="B57" s="33">
        <f>AVERAGE(I14:I17,I26:I29,I37:I39,I47:I49)</f>
        <v>0.84506460707299624</v>
      </c>
      <c r="C57" s="67">
        <f>AVERAGE(J14:J17,J26:J29,J37:J39,J47:J49)</f>
        <v>0.15493539292700373</v>
      </c>
      <c r="D57" s="67">
        <f>AVERAGE(K14:K17,K26:K29,K37:K39,K47:K49)</f>
        <v>0.51294603484990164</v>
      </c>
      <c r="E57" s="33">
        <f>AVERAGE(L14:L17,L26:L29,L37:L39,L47:L49)</f>
        <v>0.48705396515009841</v>
      </c>
      <c r="F57" s="67">
        <f>AVERAGE(M14:M17,M26:M29,M37:M39,M47:M49)</f>
        <v>0.51294603484990164</v>
      </c>
    </row>
    <row r="58" spans="1:13" ht="17" thickBot="1" x14ac:dyDescent="0.25">
      <c r="A58" s="18" t="s">
        <v>35</v>
      </c>
      <c r="B58" s="37">
        <f>AVERAGE(B55:B57)</f>
        <v>0.83994600579222711</v>
      </c>
      <c r="C58" s="37">
        <f>AVERAGE(C55:C57)</f>
        <v>0.16005399420777278</v>
      </c>
      <c r="D58" s="37">
        <f>AVERAGE(D55:D57)</f>
        <v>0.51909109758072225</v>
      </c>
      <c r="E58" s="37">
        <f>AVERAGE(E55:E57)</f>
        <v>0.4809089024192777</v>
      </c>
      <c r="F58" s="37">
        <f>AVERAGE(F55:F57)</f>
        <v>0.51909109758072225</v>
      </c>
    </row>
  </sheetData>
  <mergeCells count="13">
    <mergeCell ref="E53:F53"/>
    <mergeCell ref="A6:A17"/>
    <mergeCell ref="A18:A29"/>
    <mergeCell ref="A30:A39"/>
    <mergeCell ref="A40:A49"/>
    <mergeCell ref="A53:A54"/>
    <mergeCell ref="B53:C53"/>
    <mergeCell ref="A1:M2"/>
    <mergeCell ref="B4:B5"/>
    <mergeCell ref="C4:F4"/>
    <mergeCell ref="H4:H5"/>
    <mergeCell ref="I4:J4"/>
    <mergeCell ref="L4:M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opLeftCell="A24" workbookViewId="0">
      <selection sqref="A1:N2"/>
    </sheetView>
  </sheetViews>
  <sheetFormatPr baseColWidth="10" defaultRowHeight="16" x14ac:dyDescent="0.2"/>
  <cols>
    <col min="1" max="1" width="16.6640625" customWidth="1"/>
    <col min="2" max="2" width="16.5" customWidth="1"/>
    <col min="3" max="3" width="17" customWidth="1"/>
    <col min="4" max="4" width="29" customWidth="1"/>
    <col min="5" max="5" width="21.1640625" customWidth="1"/>
    <col min="6" max="6" width="25.33203125" customWidth="1"/>
    <col min="7" max="7" width="27.83203125" customWidth="1"/>
    <col min="8" max="8" width="30.1640625" customWidth="1"/>
    <col min="9" max="9" width="29.5" customWidth="1"/>
    <col min="10" max="10" width="36.1640625" customWidth="1"/>
    <col min="11" max="11" width="18.6640625" customWidth="1"/>
    <col min="12" max="12" width="20.33203125" customWidth="1"/>
    <col min="13" max="13" width="27.83203125" customWidth="1"/>
    <col min="14" max="14" width="18.6640625" customWidth="1"/>
  </cols>
  <sheetData>
    <row r="1" spans="1:14" ht="17" customHeight="1" thickTop="1" x14ac:dyDescent="0.2">
      <c r="A1" s="99" t="s">
        <v>46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39"/>
    </row>
    <row r="2" spans="1:14" ht="17" thickBot="1" x14ac:dyDescent="0.25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40"/>
    </row>
    <row r="3" spans="1:14" ht="18" thickTop="1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7" thickBot="1" x14ac:dyDescent="0.25">
      <c r="A4" s="141" t="s">
        <v>1</v>
      </c>
      <c r="B4" s="142" t="s">
        <v>47</v>
      </c>
      <c r="C4" s="143"/>
      <c r="D4" s="143"/>
      <c r="E4" s="109" t="s">
        <v>48</v>
      </c>
      <c r="F4" s="144"/>
      <c r="G4" s="144"/>
      <c r="H4" s="144"/>
      <c r="I4" s="144"/>
      <c r="J4" s="145"/>
      <c r="K4" s="1"/>
      <c r="L4" s="1"/>
      <c r="M4" s="1"/>
      <c r="N4" s="1"/>
    </row>
    <row r="5" spans="1:14" ht="19" thickBot="1" x14ac:dyDescent="0.25">
      <c r="A5" s="108"/>
      <c r="B5" s="46" t="s">
        <v>49</v>
      </c>
      <c r="C5" s="46" t="s">
        <v>50</v>
      </c>
      <c r="D5" s="46" t="s">
        <v>51</v>
      </c>
      <c r="E5" s="46" t="s">
        <v>52</v>
      </c>
      <c r="F5" s="46" t="s">
        <v>53</v>
      </c>
      <c r="G5" s="46" t="s">
        <v>54</v>
      </c>
      <c r="H5" s="46" t="s">
        <v>55</v>
      </c>
      <c r="I5" s="46" t="s">
        <v>56</v>
      </c>
      <c r="J5" s="46" t="s">
        <v>57</v>
      </c>
      <c r="K5" s="1"/>
      <c r="L5" s="1"/>
      <c r="M5" s="1"/>
      <c r="N5" s="1"/>
    </row>
    <row r="6" spans="1:14" x14ac:dyDescent="0.2">
      <c r="A6" s="3" t="s">
        <v>37</v>
      </c>
      <c r="B6" s="4">
        <v>26</v>
      </c>
      <c r="C6" s="5">
        <f>B6-D6</f>
        <v>26</v>
      </c>
      <c r="D6" s="6">
        <v>0</v>
      </c>
      <c r="E6" s="5">
        <v>0</v>
      </c>
      <c r="F6" s="5">
        <v>9</v>
      </c>
      <c r="G6" s="5">
        <v>0</v>
      </c>
      <c r="H6" s="4">
        <v>0</v>
      </c>
      <c r="I6" s="5">
        <v>0</v>
      </c>
      <c r="J6" s="7">
        <v>0</v>
      </c>
      <c r="K6" s="1"/>
      <c r="L6" s="1"/>
      <c r="M6" s="1"/>
      <c r="N6" s="1"/>
    </row>
    <row r="7" spans="1:14" x14ac:dyDescent="0.2">
      <c r="A7" s="8" t="s">
        <v>38</v>
      </c>
      <c r="B7" s="9">
        <v>19</v>
      </c>
      <c r="C7" s="10">
        <f t="shared" ref="C7:C17" si="0">B7-D7</f>
        <v>18</v>
      </c>
      <c r="D7" s="11">
        <v>1</v>
      </c>
      <c r="E7" s="10">
        <v>0</v>
      </c>
      <c r="F7" s="10">
        <v>6</v>
      </c>
      <c r="G7" s="10">
        <v>0</v>
      </c>
      <c r="H7" s="9">
        <v>1</v>
      </c>
      <c r="I7" s="10">
        <v>0</v>
      </c>
      <c r="J7" s="12">
        <v>0</v>
      </c>
      <c r="K7" s="1"/>
      <c r="L7" s="1"/>
      <c r="M7" s="1"/>
      <c r="N7" s="1"/>
    </row>
    <row r="8" spans="1:14" x14ac:dyDescent="0.2">
      <c r="A8" s="8" t="s">
        <v>39</v>
      </c>
      <c r="B8" s="9">
        <v>22</v>
      </c>
      <c r="C8" s="10">
        <f t="shared" si="0"/>
        <v>21</v>
      </c>
      <c r="D8" s="11">
        <v>1</v>
      </c>
      <c r="E8" s="10">
        <v>0</v>
      </c>
      <c r="F8" s="10">
        <v>8</v>
      </c>
      <c r="G8" s="10">
        <v>0</v>
      </c>
      <c r="H8" s="9">
        <v>1</v>
      </c>
      <c r="I8" s="10">
        <v>0</v>
      </c>
      <c r="J8" s="12">
        <v>0</v>
      </c>
      <c r="K8" s="1"/>
      <c r="L8" s="1"/>
      <c r="M8" s="1"/>
      <c r="N8" s="1"/>
    </row>
    <row r="9" spans="1:14" ht="17" thickBot="1" x14ac:dyDescent="0.25">
      <c r="A9" s="13" t="s">
        <v>12</v>
      </c>
      <c r="B9" s="14">
        <v>29</v>
      </c>
      <c r="C9" s="15">
        <f t="shared" si="0"/>
        <v>28</v>
      </c>
      <c r="D9" s="16">
        <v>1</v>
      </c>
      <c r="E9" s="15">
        <v>1</v>
      </c>
      <c r="F9" s="15">
        <v>10</v>
      </c>
      <c r="G9" s="15">
        <v>0</v>
      </c>
      <c r="H9" s="14">
        <v>1</v>
      </c>
      <c r="I9" s="15">
        <v>0</v>
      </c>
      <c r="J9" s="17">
        <v>0</v>
      </c>
      <c r="K9" s="1"/>
      <c r="L9" s="1"/>
      <c r="M9" s="1"/>
      <c r="N9" s="1"/>
    </row>
    <row r="10" spans="1:14" x14ac:dyDescent="0.2">
      <c r="A10" s="3" t="s">
        <v>58</v>
      </c>
      <c r="B10" s="4">
        <v>33</v>
      </c>
      <c r="C10" s="5">
        <f t="shared" si="0"/>
        <v>33</v>
      </c>
      <c r="D10" s="6">
        <v>0</v>
      </c>
      <c r="E10" s="5">
        <v>0</v>
      </c>
      <c r="F10" s="5">
        <v>10</v>
      </c>
      <c r="G10" s="5">
        <v>0</v>
      </c>
      <c r="H10" s="4">
        <v>0</v>
      </c>
      <c r="I10" s="5">
        <v>0</v>
      </c>
      <c r="J10" s="7">
        <v>0</v>
      </c>
      <c r="K10" s="1"/>
      <c r="L10" s="1"/>
      <c r="M10" s="1"/>
      <c r="N10" s="1"/>
    </row>
    <row r="11" spans="1:14" x14ac:dyDescent="0.2">
      <c r="A11" s="8" t="s">
        <v>17</v>
      </c>
      <c r="B11" s="9">
        <v>17</v>
      </c>
      <c r="C11" s="10">
        <f t="shared" si="0"/>
        <v>16</v>
      </c>
      <c r="D11" s="11">
        <v>1</v>
      </c>
      <c r="E11" s="10">
        <v>0</v>
      </c>
      <c r="F11" s="10">
        <v>4</v>
      </c>
      <c r="G11" s="10">
        <v>0</v>
      </c>
      <c r="H11" s="9">
        <v>1</v>
      </c>
      <c r="I11" s="10">
        <v>0</v>
      </c>
      <c r="J11" s="12">
        <v>0</v>
      </c>
      <c r="K11" s="1"/>
      <c r="L11" s="1"/>
      <c r="M11" s="1"/>
      <c r="N11" s="1"/>
    </row>
    <row r="12" spans="1:14" x14ac:dyDescent="0.2">
      <c r="A12" s="8" t="s">
        <v>44</v>
      </c>
      <c r="B12" s="9">
        <v>10</v>
      </c>
      <c r="C12" s="10">
        <f t="shared" si="0"/>
        <v>9</v>
      </c>
      <c r="D12" s="11">
        <v>1</v>
      </c>
      <c r="E12" s="10">
        <v>0</v>
      </c>
      <c r="F12" s="10">
        <v>3</v>
      </c>
      <c r="G12" s="10">
        <v>0</v>
      </c>
      <c r="H12" s="9">
        <v>0</v>
      </c>
      <c r="I12" s="10">
        <v>0</v>
      </c>
      <c r="J12" s="12">
        <v>0</v>
      </c>
      <c r="K12" s="1"/>
      <c r="L12" s="1"/>
      <c r="M12" s="1"/>
      <c r="N12" s="1"/>
    </row>
    <row r="13" spans="1:14" x14ac:dyDescent="0.2">
      <c r="A13" s="8" t="s">
        <v>45</v>
      </c>
      <c r="B13" s="9">
        <v>21</v>
      </c>
      <c r="C13" s="10">
        <f t="shared" si="0"/>
        <v>21</v>
      </c>
      <c r="D13" s="11">
        <v>0</v>
      </c>
      <c r="E13" s="10">
        <v>0</v>
      </c>
      <c r="F13" s="10">
        <v>8</v>
      </c>
      <c r="G13" s="10">
        <v>0</v>
      </c>
      <c r="H13" s="9">
        <v>0</v>
      </c>
      <c r="I13" s="10">
        <v>0</v>
      </c>
      <c r="J13" s="12">
        <v>0</v>
      </c>
      <c r="K13" s="1"/>
      <c r="L13" s="1"/>
      <c r="M13" s="1"/>
      <c r="N13" s="1"/>
    </row>
    <row r="14" spans="1:14" ht="17" thickBot="1" x14ac:dyDescent="0.25">
      <c r="A14" s="13" t="s">
        <v>18</v>
      </c>
      <c r="B14" s="14">
        <v>17</v>
      </c>
      <c r="C14" s="15">
        <f t="shared" si="0"/>
        <v>16</v>
      </c>
      <c r="D14" s="16">
        <v>1</v>
      </c>
      <c r="E14" s="15">
        <v>0</v>
      </c>
      <c r="F14" s="15">
        <v>5</v>
      </c>
      <c r="G14" s="15">
        <v>0</v>
      </c>
      <c r="H14" s="14">
        <v>1</v>
      </c>
      <c r="I14" s="15">
        <v>0</v>
      </c>
      <c r="J14" s="17">
        <v>0</v>
      </c>
      <c r="K14" s="1"/>
      <c r="L14" s="1"/>
      <c r="M14" s="1"/>
      <c r="N14" s="1"/>
    </row>
    <row r="15" spans="1:14" x14ac:dyDescent="0.2">
      <c r="A15" s="3" t="s">
        <v>59</v>
      </c>
      <c r="B15" s="4">
        <v>32</v>
      </c>
      <c r="C15" s="5">
        <f t="shared" si="0"/>
        <v>31</v>
      </c>
      <c r="D15" s="6">
        <v>1</v>
      </c>
      <c r="E15" s="5">
        <v>0</v>
      </c>
      <c r="F15" s="5">
        <v>7</v>
      </c>
      <c r="G15" s="5">
        <v>0</v>
      </c>
      <c r="H15" s="4">
        <v>1</v>
      </c>
      <c r="I15" s="5">
        <v>0</v>
      </c>
      <c r="J15" s="7">
        <v>0</v>
      </c>
      <c r="K15" s="1"/>
      <c r="L15" s="1"/>
      <c r="M15" s="1"/>
      <c r="N15" s="1"/>
    </row>
    <row r="16" spans="1:14" x14ac:dyDescent="0.2">
      <c r="A16" s="8" t="s">
        <v>60</v>
      </c>
      <c r="B16" s="9">
        <v>23</v>
      </c>
      <c r="C16" s="10">
        <f t="shared" si="0"/>
        <v>22</v>
      </c>
      <c r="D16" s="11">
        <v>1</v>
      </c>
      <c r="E16" s="10">
        <v>0</v>
      </c>
      <c r="F16" s="10">
        <v>8</v>
      </c>
      <c r="G16" s="10">
        <v>0</v>
      </c>
      <c r="H16" s="9">
        <v>0</v>
      </c>
      <c r="I16" s="10">
        <v>0</v>
      </c>
      <c r="J16" s="12">
        <v>0</v>
      </c>
      <c r="K16" s="1"/>
      <c r="L16" s="1"/>
      <c r="M16" s="1"/>
      <c r="N16" s="1"/>
    </row>
    <row r="17" spans="1:14" ht="17" thickBot="1" x14ac:dyDescent="0.25">
      <c r="A17" s="13" t="s">
        <v>61</v>
      </c>
      <c r="B17" s="14">
        <v>17</v>
      </c>
      <c r="C17" s="15">
        <f t="shared" si="0"/>
        <v>16</v>
      </c>
      <c r="D17" s="16">
        <v>1</v>
      </c>
      <c r="E17" s="15">
        <v>0</v>
      </c>
      <c r="F17" s="15">
        <v>4</v>
      </c>
      <c r="G17" s="15">
        <v>0</v>
      </c>
      <c r="H17" s="14">
        <v>0</v>
      </c>
      <c r="I17" s="15">
        <v>0</v>
      </c>
      <c r="J17" s="17">
        <v>0</v>
      </c>
      <c r="K17" s="1"/>
      <c r="L17" s="1"/>
      <c r="M17" s="1"/>
      <c r="N17" s="1"/>
    </row>
    <row r="18" spans="1:14" ht="17" thickBot="1" x14ac:dyDescent="0.25">
      <c r="A18" s="18" t="s">
        <v>19</v>
      </c>
      <c r="B18" s="19">
        <f t="shared" ref="B18:J18" si="1">SUM(B6:B17)</f>
        <v>266</v>
      </c>
      <c r="C18" s="20">
        <f t="shared" si="1"/>
        <v>257</v>
      </c>
      <c r="D18" s="21">
        <f t="shared" si="1"/>
        <v>9</v>
      </c>
      <c r="E18" s="20">
        <f t="shared" si="1"/>
        <v>1</v>
      </c>
      <c r="F18" s="20">
        <f t="shared" si="1"/>
        <v>82</v>
      </c>
      <c r="G18" s="20">
        <f t="shared" si="1"/>
        <v>0</v>
      </c>
      <c r="H18" s="19">
        <f t="shared" si="1"/>
        <v>6</v>
      </c>
      <c r="I18" s="20">
        <f t="shared" si="1"/>
        <v>0</v>
      </c>
      <c r="J18" s="22">
        <f t="shared" si="1"/>
        <v>0</v>
      </c>
      <c r="K18" s="10"/>
      <c r="L18" s="10"/>
      <c r="M18" s="10"/>
      <c r="N18" s="10"/>
    </row>
    <row r="19" spans="1:14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17" thickBo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17" thickBot="1" x14ac:dyDescent="0.25">
      <c r="A21" s="1"/>
      <c r="B21" s="131" t="s">
        <v>62</v>
      </c>
      <c r="C21" s="107" t="s">
        <v>1</v>
      </c>
      <c r="D21" s="109" t="s">
        <v>48</v>
      </c>
      <c r="E21" s="137"/>
      <c r="F21" s="137"/>
      <c r="G21" s="137"/>
      <c r="H21" s="137"/>
      <c r="I21" s="137"/>
      <c r="J21" s="138"/>
      <c r="K21" s="1"/>
      <c r="L21" s="1"/>
      <c r="M21" s="1"/>
      <c r="N21" s="1"/>
    </row>
    <row r="22" spans="1:14" ht="19" thickBot="1" x14ac:dyDescent="0.25">
      <c r="A22" s="1"/>
      <c r="B22" s="146"/>
      <c r="C22" s="108"/>
      <c r="D22" s="46" t="s">
        <v>63</v>
      </c>
      <c r="E22" s="46" t="s">
        <v>64</v>
      </c>
      <c r="F22" s="46" t="s">
        <v>65</v>
      </c>
      <c r="G22" s="46" t="s">
        <v>66</v>
      </c>
      <c r="H22" s="46" t="s">
        <v>55</v>
      </c>
      <c r="I22" s="46" t="s">
        <v>56</v>
      </c>
      <c r="J22" s="46" t="s">
        <v>57</v>
      </c>
      <c r="K22" s="1"/>
      <c r="L22" s="1"/>
      <c r="M22" s="1"/>
      <c r="N22" s="1"/>
    </row>
    <row r="23" spans="1:14" x14ac:dyDescent="0.2">
      <c r="A23" s="1"/>
      <c r="B23" s="146"/>
      <c r="C23" s="3" t="s">
        <v>37</v>
      </c>
      <c r="D23" s="27">
        <f t="shared" ref="D23:D34" si="2">D6/B6</f>
        <v>0</v>
      </c>
      <c r="E23" s="27">
        <f t="shared" ref="E23:E34" si="3">E6/B6</f>
        <v>0</v>
      </c>
      <c r="F23" s="27">
        <f t="shared" ref="F23:F34" si="4">F6/B6</f>
        <v>0.34615384615384615</v>
      </c>
      <c r="G23" s="27">
        <f t="shared" ref="G23:G34" si="5">G6/B6</f>
        <v>0</v>
      </c>
      <c r="H23" s="27">
        <f t="shared" ref="H23:H34" si="6">H6/B6</f>
        <v>0</v>
      </c>
      <c r="I23" s="27">
        <f t="shared" ref="I23:I34" si="7">I6/B6</f>
        <v>0</v>
      </c>
      <c r="J23" s="28">
        <f t="shared" ref="J23:J34" si="8">J6/B6</f>
        <v>0</v>
      </c>
      <c r="K23" s="1"/>
      <c r="L23" s="1"/>
      <c r="M23" s="1"/>
      <c r="N23" s="1"/>
    </row>
    <row r="24" spans="1:14" x14ac:dyDescent="0.2">
      <c r="A24" s="1"/>
      <c r="B24" s="146"/>
      <c r="C24" s="8" t="s">
        <v>38</v>
      </c>
      <c r="D24" s="31">
        <f t="shared" si="2"/>
        <v>5.2631578947368418E-2</v>
      </c>
      <c r="E24" s="31">
        <f t="shared" si="3"/>
        <v>0</v>
      </c>
      <c r="F24" s="31">
        <f t="shared" si="4"/>
        <v>0.31578947368421051</v>
      </c>
      <c r="G24" s="31">
        <f t="shared" si="5"/>
        <v>0</v>
      </c>
      <c r="H24" s="31">
        <f t="shared" si="6"/>
        <v>5.2631578947368418E-2</v>
      </c>
      <c r="I24" s="31">
        <f t="shared" si="7"/>
        <v>0</v>
      </c>
      <c r="J24" s="32">
        <f t="shared" si="8"/>
        <v>0</v>
      </c>
      <c r="K24" s="1"/>
      <c r="L24" s="1"/>
      <c r="M24" s="1"/>
      <c r="N24" s="1"/>
    </row>
    <row r="25" spans="1:14" x14ac:dyDescent="0.2">
      <c r="A25" s="1"/>
      <c r="B25" s="146"/>
      <c r="C25" s="8" t="s">
        <v>39</v>
      </c>
      <c r="D25" s="31">
        <f t="shared" si="2"/>
        <v>4.5454545454545456E-2</v>
      </c>
      <c r="E25" s="31">
        <f t="shared" si="3"/>
        <v>0</v>
      </c>
      <c r="F25" s="31">
        <f t="shared" si="4"/>
        <v>0.36363636363636365</v>
      </c>
      <c r="G25" s="31">
        <f t="shared" si="5"/>
        <v>0</v>
      </c>
      <c r="H25" s="31">
        <f t="shared" si="6"/>
        <v>4.5454545454545456E-2</v>
      </c>
      <c r="I25" s="31">
        <f t="shared" si="7"/>
        <v>0</v>
      </c>
      <c r="J25" s="32">
        <f t="shared" si="8"/>
        <v>0</v>
      </c>
      <c r="K25" s="1"/>
      <c r="L25" s="1"/>
      <c r="M25" s="1"/>
      <c r="N25" s="1"/>
    </row>
    <row r="26" spans="1:14" ht="17" thickBot="1" x14ac:dyDescent="0.25">
      <c r="A26" s="1"/>
      <c r="B26" s="146"/>
      <c r="C26" s="8" t="s">
        <v>12</v>
      </c>
      <c r="D26" s="31">
        <f t="shared" si="2"/>
        <v>3.4482758620689655E-2</v>
      </c>
      <c r="E26" s="31">
        <f t="shared" si="3"/>
        <v>3.4482758620689655E-2</v>
      </c>
      <c r="F26" s="31">
        <f t="shared" si="4"/>
        <v>0.34482758620689657</v>
      </c>
      <c r="G26" s="31">
        <f t="shared" si="5"/>
        <v>0</v>
      </c>
      <c r="H26" s="31">
        <f t="shared" si="6"/>
        <v>3.4482758620689655E-2</v>
      </c>
      <c r="I26" s="31">
        <f t="shared" si="7"/>
        <v>0</v>
      </c>
      <c r="J26" s="32">
        <f t="shared" si="8"/>
        <v>0</v>
      </c>
      <c r="K26" s="1"/>
      <c r="L26" s="1"/>
      <c r="M26" s="1"/>
      <c r="N26" s="1"/>
    </row>
    <row r="27" spans="1:14" x14ac:dyDescent="0.2">
      <c r="A27" s="1"/>
      <c r="B27" s="146"/>
      <c r="C27" s="3" t="s">
        <v>58</v>
      </c>
      <c r="D27" s="27">
        <f t="shared" si="2"/>
        <v>0</v>
      </c>
      <c r="E27" s="27">
        <f t="shared" si="3"/>
        <v>0</v>
      </c>
      <c r="F27" s="27">
        <f t="shared" si="4"/>
        <v>0.30303030303030304</v>
      </c>
      <c r="G27" s="27">
        <f t="shared" si="5"/>
        <v>0</v>
      </c>
      <c r="H27" s="27">
        <f t="shared" si="6"/>
        <v>0</v>
      </c>
      <c r="I27" s="27">
        <f t="shared" si="7"/>
        <v>0</v>
      </c>
      <c r="J27" s="28">
        <f t="shared" si="8"/>
        <v>0</v>
      </c>
      <c r="K27" s="1"/>
      <c r="L27" s="1"/>
      <c r="M27" s="1"/>
      <c r="N27" s="1"/>
    </row>
    <row r="28" spans="1:14" x14ac:dyDescent="0.2">
      <c r="A28" s="1"/>
      <c r="B28" s="146"/>
      <c r="C28" s="8" t="s">
        <v>17</v>
      </c>
      <c r="D28" s="31">
        <f t="shared" si="2"/>
        <v>5.8823529411764705E-2</v>
      </c>
      <c r="E28" s="31">
        <f t="shared" si="3"/>
        <v>0</v>
      </c>
      <c r="F28" s="31">
        <f t="shared" si="4"/>
        <v>0.23529411764705882</v>
      </c>
      <c r="G28" s="31">
        <f t="shared" si="5"/>
        <v>0</v>
      </c>
      <c r="H28" s="31">
        <f t="shared" si="6"/>
        <v>5.8823529411764705E-2</v>
      </c>
      <c r="I28" s="31">
        <f t="shared" si="7"/>
        <v>0</v>
      </c>
      <c r="J28" s="32">
        <f t="shared" si="8"/>
        <v>0</v>
      </c>
      <c r="K28" s="1"/>
      <c r="L28" s="1"/>
      <c r="M28" s="1"/>
      <c r="N28" s="1"/>
    </row>
    <row r="29" spans="1:14" x14ac:dyDescent="0.2">
      <c r="A29" s="1"/>
      <c r="B29" s="146"/>
      <c r="C29" s="8" t="s">
        <v>44</v>
      </c>
      <c r="D29" s="31">
        <f t="shared" si="2"/>
        <v>0.1</v>
      </c>
      <c r="E29" s="31">
        <f t="shared" si="3"/>
        <v>0</v>
      </c>
      <c r="F29" s="31">
        <f t="shared" si="4"/>
        <v>0.3</v>
      </c>
      <c r="G29" s="31">
        <f t="shared" si="5"/>
        <v>0</v>
      </c>
      <c r="H29" s="31">
        <f t="shared" si="6"/>
        <v>0</v>
      </c>
      <c r="I29" s="31">
        <f t="shared" si="7"/>
        <v>0</v>
      </c>
      <c r="J29" s="32">
        <f t="shared" si="8"/>
        <v>0</v>
      </c>
      <c r="K29" s="1"/>
      <c r="L29" s="1"/>
      <c r="M29" s="1"/>
      <c r="N29" s="1"/>
    </row>
    <row r="30" spans="1:14" x14ac:dyDescent="0.2">
      <c r="A30" s="1"/>
      <c r="B30" s="146"/>
      <c r="C30" s="8" t="s">
        <v>45</v>
      </c>
      <c r="D30" s="31">
        <f t="shared" si="2"/>
        <v>0</v>
      </c>
      <c r="E30" s="31">
        <f t="shared" si="3"/>
        <v>0</v>
      </c>
      <c r="F30" s="31">
        <f t="shared" si="4"/>
        <v>0.38095238095238093</v>
      </c>
      <c r="G30" s="31">
        <f t="shared" si="5"/>
        <v>0</v>
      </c>
      <c r="H30" s="31">
        <f t="shared" si="6"/>
        <v>0</v>
      </c>
      <c r="I30" s="31">
        <f t="shared" si="7"/>
        <v>0</v>
      </c>
      <c r="J30" s="32">
        <f t="shared" si="8"/>
        <v>0</v>
      </c>
      <c r="K30" s="1"/>
      <c r="L30" s="1"/>
      <c r="M30" s="1"/>
      <c r="N30" s="1"/>
    </row>
    <row r="31" spans="1:14" ht="17" thickBot="1" x14ac:dyDescent="0.25">
      <c r="A31" s="1"/>
      <c r="B31" s="146"/>
      <c r="C31" s="13" t="s">
        <v>18</v>
      </c>
      <c r="D31" s="35">
        <f t="shared" si="2"/>
        <v>5.8823529411764705E-2</v>
      </c>
      <c r="E31" s="35">
        <f t="shared" si="3"/>
        <v>0</v>
      </c>
      <c r="F31" s="35">
        <f t="shared" si="4"/>
        <v>0.29411764705882354</v>
      </c>
      <c r="G31" s="35">
        <f t="shared" si="5"/>
        <v>0</v>
      </c>
      <c r="H31" s="35">
        <f t="shared" si="6"/>
        <v>5.8823529411764705E-2</v>
      </c>
      <c r="I31" s="35">
        <f t="shared" si="7"/>
        <v>0</v>
      </c>
      <c r="J31" s="36">
        <f t="shared" si="8"/>
        <v>0</v>
      </c>
      <c r="K31" s="1"/>
      <c r="L31" s="1"/>
      <c r="M31" s="1"/>
      <c r="N31" s="1"/>
    </row>
    <row r="32" spans="1:14" x14ac:dyDescent="0.2">
      <c r="A32" s="1"/>
      <c r="B32" s="146"/>
      <c r="C32" s="3" t="s">
        <v>59</v>
      </c>
      <c r="D32" s="27">
        <f t="shared" si="2"/>
        <v>3.125E-2</v>
      </c>
      <c r="E32" s="27">
        <f t="shared" si="3"/>
        <v>0</v>
      </c>
      <c r="F32" s="27">
        <f t="shared" si="4"/>
        <v>0.21875</v>
      </c>
      <c r="G32" s="27">
        <f t="shared" si="5"/>
        <v>0</v>
      </c>
      <c r="H32" s="27">
        <f t="shared" si="6"/>
        <v>3.125E-2</v>
      </c>
      <c r="I32" s="27">
        <f t="shared" si="7"/>
        <v>0</v>
      </c>
      <c r="J32" s="28">
        <f t="shared" si="8"/>
        <v>0</v>
      </c>
      <c r="K32" s="1"/>
      <c r="L32" s="1"/>
      <c r="M32" s="1"/>
      <c r="N32" s="1"/>
    </row>
    <row r="33" spans="1:14" x14ac:dyDescent="0.2">
      <c r="A33" s="1"/>
      <c r="B33" s="146"/>
      <c r="C33" s="8" t="s">
        <v>60</v>
      </c>
      <c r="D33" s="31">
        <f t="shared" si="2"/>
        <v>4.3478260869565216E-2</v>
      </c>
      <c r="E33" s="31">
        <f t="shared" si="3"/>
        <v>0</v>
      </c>
      <c r="F33" s="31">
        <f t="shared" si="4"/>
        <v>0.34782608695652173</v>
      </c>
      <c r="G33" s="31">
        <f t="shared" si="5"/>
        <v>0</v>
      </c>
      <c r="H33" s="31">
        <f t="shared" si="6"/>
        <v>0</v>
      </c>
      <c r="I33" s="31">
        <f t="shared" si="7"/>
        <v>0</v>
      </c>
      <c r="J33" s="32">
        <f t="shared" si="8"/>
        <v>0</v>
      </c>
      <c r="K33" s="1"/>
      <c r="L33" s="1"/>
      <c r="M33" s="1"/>
      <c r="N33" s="1"/>
    </row>
    <row r="34" spans="1:14" ht="17" thickBot="1" x14ac:dyDescent="0.25">
      <c r="A34" s="1"/>
      <c r="B34" s="147"/>
      <c r="C34" s="13" t="s">
        <v>61</v>
      </c>
      <c r="D34" s="35">
        <f t="shared" si="2"/>
        <v>5.8823529411764705E-2</v>
      </c>
      <c r="E34" s="35">
        <f t="shared" si="3"/>
        <v>0</v>
      </c>
      <c r="F34" s="35">
        <f t="shared" si="4"/>
        <v>0.23529411764705882</v>
      </c>
      <c r="G34" s="35">
        <f t="shared" si="5"/>
        <v>0</v>
      </c>
      <c r="H34" s="35">
        <f t="shared" si="6"/>
        <v>0</v>
      </c>
      <c r="I34" s="35">
        <f t="shared" si="7"/>
        <v>0</v>
      </c>
      <c r="J34" s="36">
        <f t="shared" si="8"/>
        <v>0</v>
      </c>
      <c r="K34" s="1"/>
      <c r="L34" s="1"/>
      <c r="M34" s="1"/>
      <c r="N34" s="1"/>
    </row>
    <row r="35" spans="1:14" x14ac:dyDescent="0.2">
      <c r="A35" s="1"/>
      <c r="B35" s="1"/>
      <c r="C35" s="47" t="s">
        <v>19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7" thickBo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7" thickBot="1" x14ac:dyDescent="0.25">
      <c r="A37" s="1"/>
      <c r="B37" s="1"/>
      <c r="C37" s="114" t="s">
        <v>30</v>
      </c>
      <c r="D37" s="109" t="s">
        <v>48</v>
      </c>
      <c r="E37" s="137"/>
      <c r="F37" s="137"/>
      <c r="G37" s="137"/>
      <c r="H37" s="137"/>
      <c r="I37" s="137"/>
      <c r="J37" s="138"/>
      <c r="K37" s="1"/>
      <c r="L37" s="1"/>
      <c r="M37" s="1"/>
      <c r="N37" s="1"/>
    </row>
    <row r="38" spans="1:14" ht="19" thickBot="1" x14ac:dyDescent="0.25">
      <c r="A38" s="1"/>
      <c r="B38" s="1"/>
      <c r="C38" s="115"/>
      <c r="D38" s="46" t="s">
        <v>63</v>
      </c>
      <c r="E38" s="46" t="s">
        <v>64</v>
      </c>
      <c r="F38" s="46" t="s">
        <v>65</v>
      </c>
      <c r="G38" s="46" t="s">
        <v>66</v>
      </c>
      <c r="H38" s="46" t="s">
        <v>55</v>
      </c>
      <c r="I38" s="46" t="s">
        <v>56</v>
      </c>
      <c r="J38" s="46" t="s">
        <v>57</v>
      </c>
      <c r="K38" s="1"/>
      <c r="L38" s="1"/>
      <c r="M38" s="1"/>
      <c r="N38" s="1"/>
    </row>
    <row r="39" spans="1:14" x14ac:dyDescent="0.2">
      <c r="A39" s="1"/>
      <c r="B39" s="1"/>
      <c r="C39" s="3" t="s">
        <v>32</v>
      </c>
      <c r="D39" s="25">
        <f t="shared" ref="D39:J39" si="9">AVERAGE(D23:D26)</f>
        <v>3.3142220755650882E-2</v>
      </c>
      <c r="E39" s="27">
        <f t="shared" si="9"/>
        <v>8.6206896551724137E-3</v>
      </c>
      <c r="F39" s="27">
        <f t="shared" si="9"/>
        <v>0.34260181742032919</v>
      </c>
      <c r="G39" s="27">
        <f t="shared" si="9"/>
        <v>0</v>
      </c>
      <c r="H39" s="27">
        <f t="shared" si="9"/>
        <v>3.3142220755650882E-2</v>
      </c>
      <c r="I39" s="27">
        <f t="shared" si="9"/>
        <v>0</v>
      </c>
      <c r="J39" s="28">
        <f t="shared" si="9"/>
        <v>0</v>
      </c>
      <c r="K39" s="1"/>
      <c r="L39" s="1"/>
      <c r="M39" s="1"/>
      <c r="N39" s="1"/>
    </row>
    <row r="40" spans="1:14" x14ac:dyDescent="0.2">
      <c r="A40" s="1"/>
      <c r="B40" s="1"/>
      <c r="C40" s="8" t="s">
        <v>33</v>
      </c>
      <c r="D40" s="29">
        <f t="shared" ref="D40:J40" si="10">AVERAGE(D27:D31)</f>
        <v>4.3529411764705886E-2</v>
      </c>
      <c r="E40" s="31">
        <f t="shared" si="10"/>
        <v>0</v>
      </c>
      <c r="F40" s="31">
        <f t="shared" si="10"/>
        <v>0.30267888973771329</v>
      </c>
      <c r="G40" s="31">
        <f t="shared" si="10"/>
        <v>0</v>
      </c>
      <c r="H40" s="31">
        <f t="shared" si="10"/>
        <v>2.3529411764705882E-2</v>
      </c>
      <c r="I40" s="31">
        <f t="shared" si="10"/>
        <v>0</v>
      </c>
      <c r="J40" s="32">
        <f t="shared" si="10"/>
        <v>0</v>
      </c>
      <c r="K40" s="1"/>
      <c r="L40" s="1"/>
      <c r="M40" s="1"/>
      <c r="N40" s="1"/>
    </row>
    <row r="41" spans="1:14" ht="17" thickBot="1" x14ac:dyDescent="0.25">
      <c r="A41" s="1"/>
      <c r="B41" s="1"/>
      <c r="C41" s="13" t="s">
        <v>34</v>
      </c>
      <c r="D41" s="33">
        <f t="shared" ref="D41:J41" si="11">AVERAGE(D32:D34)</f>
        <v>4.4517263427109967E-2</v>
      </c>
      <c r="E41" s="35">
        <f t="shared" si="11"/>
        <v>0</v>
      </c>
      <c r="F41" s="35">
        <f t="shared" si="11"/>
        <v>0.26729006820119355</v>
      </c>
      <c r="G41" s="35">
        <f t="shared" si="11"/>
        <v>0</v>
      </c>
      <c r="H41" s="35">
        <f t="shared" si="11"/>
        <v>1.0416666666666666E-2</v>
      </c>
      <c r="I41" s="35">
        <f t="shared" si="11"/>
        <v>0</v>
      </c>
      <c r="J41" s="36">
        <f t="shared" si="11"/>
        <v>0</v>
      </c>
      <c r="K41" s="1"/>
      <c r="L41" s="1"/>
      <c r="M41" s="1"/>
      <c r="N41" s="1"/>
    </row>
    <row r="42" spans="1:14" ht="17" thickBot="1" x14ac:dyDescent="0.25">
      <c r="A42" s="1"/>
      <c r="B42" s="1"/>
      <c r="C42" s="18" t="s">
        <v>35</v>
      </c>
      <c r="D42" s="48">
        <f>AVERAGE(D39:D41)</f>
        <v>4.0396298649155581E-2</v>
      </c>
      <c r="E42" s="49">
        <f t="shared" ref="E42:J42" si="12">AVERAGE(E39:E41)</f>
        <v>2.8735632183908046E-3</v>
      </c>
      <c r="F42" s="50">
        <f>AVERAGE(F39:F41)</f>
        <v>0.30419025845307868</v>
      </c>
      <c r="G42" s="50">
        <f t="shared" si="12"/>
        <v>0</v>
      </c>
      <c r="H42" s="50">
        <f>AVERAGE(H39:H41)</f>
        <v>2.2362766395674475E-2</v>
      </c>
      <c r="I42" s="50">
        <f t="shared" si="12"/>
        <v>0</v>
      </c>
      <c r="J42" s="50">
        <f t="shared" si="12"/>
        <v>0</v>
      </c>
      <c r="K42" s="1"/>
      <c r="L42" s="1"/>
      <c r="M42" s="1"/>
      <c r="N42" s="1"/>
    </row>
    <row r="43" spans="1:14" x14ac:dyDescent="0.2">
      <c r="A43" s="1"/>
      <c r="B43" s="1"/>
      <c r="C43" s="1" t="s">
        <v>67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</sheetData>
  <mergeCells count="9">
    <mergeCell ref="C37:C38"/>
    <mergeCell ref="D37:J37"/>
    <mergeCell ref="A1:N2"/>
    <mergeCell ref="A4:A5"/>
    <mergeCell ref="B4:D4"/>
    <mergeCell ref="E4:J4"/>
    <mergeCell ref="B21:B34"/>
    <mergeCell ref="C21:C22"/>
    <mergeCell ref="D21:J21"/>
  </mergeCells>
  <pageMargins left="0" right="0" top="0" bottom="0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P5 Dbx1_Htr3aGFP - Fig.3C</vt:lpstr>
      <vt:lpstr>P21 Dbx1_Htr3aGFP - Fig.3C</vt:lpstr>
      <vt:lpstr>P21 Hmx3_Htr3aGFP - Fig. 3C</vt:lpstr>
      <vt:lpstr>P21 PROX1_SOX6 - Fig. 3D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Greta Limoni</dc:creator>
  <cp:lastModifiedBy>Greta Limoni</cp:lastModifiedBy>
  <dcterms:created xsi:type="dcterms:W3CDTF">2018-02-05T13:04:11Z</dcterms:created>
  <dcterms:modified xsi:type="dcterms:W3CDTF">2018-02-16T07:58:42Z</dcterms:modified>
</cp:coreProperties>
</file>