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lium\Desktop\170808 data\Manuscript\Submission\eLife\Rebuttal\revised manuscript\"/>
    </mc:Choice>
  </mc:AlternateContent>
  <bookViews>
    <workbookView xWindow="0" yWindow="0" windowWidth="28800" windowHeight="11830"/>
  </bookViews>
  <sheets>
    <sheet name="% Colocalization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9" i="1"/>
  <c r="F11" i="1"/>
  <c r="F10" i="1"/>
  <c r="F9" i="1"/>
  <c r="F8" i="1"/>
  <c r="F7" i="1"/>
  <c r="F6" i="1"/>
  <c r="F5" i="1"/>
  <c r="F4" i="1"/>
  <c r="F3" i="1"/>
  <c r="F2" i="1"/>
  <c r="D19" i="1"/>
  <c r="D12" i="1"/>
  <c r="C19" i="1"/>
  <c r="F17" i="1"/>
  <c r="G17" i="1"/>
  <c r="F18" i="1"/>
  <c r="G18" i="1"/>
  <c r="F14" i="1"/>
  <c r="G14" i="1"/>
  <c r="F16" i="1"/>
  <c r="G16" i="1"/>
  <c r="F15" i="1"/>
  <c r="G15" i="1"/>
  <c r="K19" i="1"/>
  <c r="G19" i="1"/>
  <c r="G5" i="1"/>
  <c r="G11" i="1"/>
  <c r="C12" i="1"/>
  <c r="G10" i="1"/>
  <c r="G9" i="1"/>
  <c r="G3" i="1"/>
  <c r="G4" i="1"/>
  <c r="G6" i="1"/>
  <c r="G7" i="1"/>
  <c r="G8" i="1"/>
  <c r="G2" i="1"/>
  <c r="G12" i="1"/>
  <c r="K12" i="1"/>
</calcChain>
</file>

<file path=xl/sharedStrings.xml><?xml version="1.0" encoding="utf-8"?>
<sst xmlns="http://schemas.openxmlformats.org/spreadsheetml/2006/main" count="45" uniqueCount="28">
  <si>
    <t>Strain</t>
  </si>
  <si>
    <t>File name</t>
  </si>
  <si>
    <t>Total # of green puncta</t>
  </si>
  <si>
    <t># puncta localized with red</t>
  </si>
  <si>
    <t>109w-NG; Sec7-Mars</t>
  </si>
  <si>
    <t>109w-NG_Mars-Sec7_001_R3D_D3D</t>
  </si>
  <si>
    <t># Cells</t>
  </si>
  <si>
    <t># green puncta not colocalized with red</t>
  </si>
  <si>
    <t>109w-NG_Mars-Sec7_002_R3D_D3D</t>
  </si>
  <si>
    <t>Percentage</t>
  </si>
  <si>
    <t>109w-NG_Mars-Sec7_003_R3D_D3D</t>
  </si>
  <si>
    <t>109w-NG_Mars-Sec7_004_R3D_D3D</t>
  </si>
  <si>
    <t>109w-NG_Mars-Sec7_007_R3D_D3D</t>
  </si>
  <si>
    <t>109w-NG_Mars-Sec7_009_R3D_D3D</t>
  </si>
  <si>
    <t>TOTAL</t>
  </si>
  <si>
    <t>109w-NG_FM464_0minschase_8planes_002_R3D_D3D</t>
  </si>
  <si>
    <t>109w-NG</t>
  </si>
  <si>
    <t>109w-NG_FM464_0minschase_8planes_001_R3D_D3D</t>
  </si>
  <si>
    <t>109w-NG_FM464_0minschase_8planes_003_R3D_D3D</t>
  </si>
  <si>
    <t>AVERAGE</t>
  </si>
  <si>
    <t>109w-NG_FM464_0minschase_8planes_005_R3D_D3D</t>
  </si>
  <si>
    <t>SEM</t>
  </si>
  <si>
    <t>STDEV</t>
  </si>
  <si>
    <t>109w-NG_Mars-Sec7_005_R3D_D3D</t>
  </si>
  <si>
    <t>109w-NG_Mars-Sec7_006_R3D_D3D</t>
  </si>
  <si>
    <t>109w-NG_Mars-Sec7_008_R3D_D3D</t>
  </si>
  <si>
    <t>109w-NG_Mars-Sec7_010_R3D_D3D</t>
  </si>
  <si>
    <t>109w-NG_FM464_0minschase_8planes_004_R3D_D3D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</si>
</sst>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Mars-Sec7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925337632079971E-17"/>
                  <c:y val="-6.94444444444444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37.0 </a:t>
                    </a:r>
                    <a:r>
                      <a:rPr lang="en-US">
                        <a:latin typeface="Calibri" panose="020F0502020204030204" pitchFamily="34" charset="0"/>
                        <a:cs typeface="Calibri" panose="020F0502020204030204" pitchFamily="34" charset="0"/>
                      </a:rPr>
                      <a:t>± 4.1 </a:t>
                    </a:r>
                    <a:r>
                      <a:rPr lang="en-US"/>
                      <a:t>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8BF-4FCC-ABB8-5D954D951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'% Colocalization'!$K$12</c:f>
                <c:numCache>
                  <c:formatCode>General</c:formatCode>
                  <c:ptCount val="1"/>
                  <c:pt idx="0">
                    <c:v>4.0755848908036567</c:v>
                  </c:pt>
                </c:numCache>
              </c:numRef>
            </c:plus>
            <c:minus>
              <c:numRef>
                <c:f>'% Colocalization'!$K$12</c:f>
                <c:numCache>
                  <c:formatCode>General</c:formatCode>
                  <c:ptCount val="1"/>
                  <c:pt idx="0">
                    <c:v>4.0755848908036567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1"/>
              <c:pt idx="0">
                <c:v> </c:v>
              </c:pt>
            </c:strLit>
          </c:cat>
          <c:val>
            <c:numRef>
              <c:f>'% Colocalization'!$G$12</c:f>
              <c:numCache>
                <c:formatCode>0.0</c:formatCode>
                <c:ptCount val="1"/>
                <c:pt idx="0">
                  <c:v>36.992607498242293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8BF-4FCC-ABB8-5D954D951716}"/>
            </c:ext>
          </c:extLst>
        </c:ser>
        <c:ser>
          <c:idx val="1"/>
          <c:order val="1"/>
          <c:tx>
            <c:v>FM4-64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7777777777676E-3"/>
                  <c:y val="-7.40740740740740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00" b="1"/>
                      <a:t>56.9 </a:t>
                    </a:r>
                    <a:r>
                      <a:rPr lang="en-US" sz="1000" b="1">
                        <a:latin typeface="Calibri" panose="020F0502020204030204" pitchFamily="34" charset="0"/>
                        <a:cs typeface="Calibri" panose="020F0502020204030204" pitchFamily="34" charset="0"/>
                      </a:rPr>
                      <a:t>± 5.9 %</a:t>
                    </a:r>
                    <a:endParaRPr lang="en-US" sz="1000" b="1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8BF-4FCC-ABB8-5D954D95171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'% Colocalization'!$K$19</c:f>
                <c:numCache>
                  <c:formatCode>General</c:formatCode>
                  <c:ptCount val="1"/>
                  <c:pt idx="0">
                    <c:v>5.9341755607822622</c:v>
                  </c:pt>
                </c:numCache>
              </c:numRef>
            </c:plus>
            <c:minus>
              <c:numRef>
                <c:f>'% Colocalization'!$K$19</c:f>
                <c:numCache>
                  <c:formatCode>General</c:formatCode>
                  <c:ptCount val="1"/>
                  <c:pt idx="0">
                    <c:v>5.9341755607822622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1"/>
              <c:pt idx="0">
                <c:v> </c:v>
              </c:pt>
            </c:strLit>
          </c:cat>
          <c:val>
            <c:numRef>
              <c:f>'% Colocalization'!$G$19</c:f>
              <c:numCache>
                <c:formatCode>0.0</c:formatCode>
                <c:ptCount val="1"/>
                <c:pt idx="0">
                  <c:v>56.921807206187509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8BF-4FCC-ABB8-5D954D951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562608"/>
        <c:axId val="123565744"/>
      </c:barChart>
      <c:catAx>
        <c:axId val="12356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65744"/>
        <c:crosses val="autoZero"/>
        <c:auto val="1"/>
        <c:lblAlgn val="ctr"/>
        <c:lblOffset val="100"/>
        <c:noMultiLvlLbl val="0"/>
      </c:catAx>
      <c:valAx>
        <c:axId val="12356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% Colocalization of 109w-GFP</a:t>
                </a:r>
              </a:p>
              <a:p>
                <a:pPr>
                  <a:defRPr sz="1100" b="1"/>
                </a:pPr>
                <a:r>
                  <a:rPr lang="en-US" sz="1100" b="1"/>
                  <a:t>with</a:t>
                </a:r>
                <a:r>
                  <a:rPr lang="en-US" sz="1100" b="1" baseline="0"/>
                  <a:t> red signal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6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23</xdr:row>
      <xdr:rowOff>7938</xdr:rowOff>
    </xdr:from>
    <xdr:to>
      <xdr:col>4</xdr:col>
      <xdr:colOff>227013</xdr:colOff>
      <xdr:row>36</xdr:row>
      <xdr:rowOff>3175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topLeftCell="B1" workbookViewId="0">
      <pane ySplit="1" topLeftCell="A2" activePane="bottomLeft" state="frozen"/>
      <selection pane="bottomLeft" activeCell="E21" sqref="E21"/>
    </sheetView>
  </sheetViews>
  <sheetFormatPr defaultRowHeight="14.5" x14ac:dyDescent="0.35"/>
  <cols>
    <col min="1" max="1" width="25.36328125" bestFit="1" customWidth="1"/>
    <col min="2" max="2" width="44.7265625" bestFit="1" customWidth="1"/>
    <col min="3" max="3" width="5.81640625" bestFit="1" customWidth="1"/>
    <col min="4" max="4" width="19.6328125" bestFit="1" customWidth="1"/>
    <col min="5" max="5" width="33.26953125" bestFit="1" customWidth="1"/>
    <col min="6" max="6" width="22.81640625" bestFit="1" customWidth="1"/>
    <col min="7" max="7" width="9.81640625" bestFit="1" customWidth="1"/>
  </cols>
  <sheetData>
    <row r="1" spans="1:11" x14ac:dyDescent="0.35">
      <c r="A1" s="1" t="s">
        <v>0</v>
      </c>
      <c r="B1" s="1" t="s">
        <v>1</v>
      </c>
      <c r="C1" s="1" t="s">
        <v>6</v>
      </c>
      <c r="D1" s="1" t="s">
        <v>2</v>
      </c>
      <c r="E1" s="1" t="s">
        <v>7</v>
      </c>
      <c r="F1" s="1" t="s">
        <v>3</v>
      </c>
      <c r="G1" s="1" t="s">
        <v>9</v>
      </c>
      <c r="H1" s="1"/>
    </row>
    <row r="2" spans="1:11" x14ac:dyDescent="0.35">
      <c r="A2" t="s">
        <v>4</v>
      </c>
      <c r="B2" t="s">
        <v>5</v>
      </c>
      <c r="C2">
        <v>11</v>
      </c>
      <c r="D2">
        <v>44</v>
      </c>
      <c r="E2">
        <v>26</v>
      </c>
      <c r="F2">
        <f>D2-E2</f>
        <v>18</v>
      </c>
      <c r="G2" s="3">
        <f>F2/D2*100</f>
        <v>40.909090909090914</v>
      </c>
    </row>
    <row r="3" spans="1:11" x14ac:dyDescent="0.35">
      <c r="A3" t="s">
        <v>4</v>
      </c>
      <c r="B3" t="s">
        <v>8</v>
      </c>
      <c r="C3">
        <v>10</v>
      </c>
      <c r="D3">
        <v>45</v>
      </c>
      <c r="E3">
        <v>39</v>
      </c>
      <c r="F3">
        <f t="shared" ref="F3:F11" si="0">D3-E3</f>
        <v>6</v>
      </c>
      <c r="G3" s="3">
        <f t="shared" ref="G3:G7" si="1">F3/D3*100</f>
        <v>13.333333333333334</v>
      </c>
    </row>
    <row r="4" spans="1:11" x14ac:dyDescent="0.35">
      <c r="A4" t="s">
        <v>4</v>
      </c>
      <c r="B4" t="s">
        <v>10</v>
      </c>
      <c r="C4">
        <v>9</v>
      </c>
      <c r="D4">
        <v>40</v>
      </c>
      <c r="E4">
        <v>21</v>
      </c>
      <c r="F4">
        <f t="shared" si="0"/>
        <v>19</v>
      </c>
      <c r="G4" s="3">
        <f t="shared" si="1"/>
        <v>47.5</v>
      </c>
    </row>
    <row r="5" spans="1:11" x14ac:dyDescent="0.35">
      <c r="A5" t="s">
        <v>4</v>
      </c>
      <c r="B5" t="s">
        <v>11</v>
      </c>
      <c r="C5">
        <v>11</v>
      </c>
      <c r="D5">
        <v>50</v>
      </c>
      <c r="E5">
        <v>36</v>
      </c>
      <c r="F5">
        <f t="shared" si="0"/>
        <v>14</v>
      </c>
      <c r="G5" s="3">
        <f t="shared" ref="G5" si="2">F5/D5*100</f>
        <v>28.000000000000004</v>
      </c>
    </row>
    <row r="6" spans="1:11" x14ac:dyDescent="0.35">
      <c r="A6" t="s">
        <v>4</v>
      </c>
      <c r="B6" t="s">
        <v>23</v>
      </c>
      <c r="C6">
        <v>8</v>
      </c>
      <c r="D6">
        <v>29</v>
      </c>
      <c r="E6">
        <v>16</v>
      </c>
      <c r="F6">
        <f t="shared" si="0"/>
        <v>13</v>
      </c>
      <c r="G6" s="3">
        <f t="shared" si="1"/>
        <v>44.827586206896555</v>
      </c>
    </row>
    <row r="7" spans="1:11" x14ac:dyDescent="0.35">
      <c r="A7" t="s">
        <v>4</v>
      </c>
      <c r="B7" t="s">
        <v>24</v>
      </c>
      <c r="C7">
        <v>13</v>
      </c>
      <c r="D7">
        <v>57</v>
      </c>
      <c r="E7">
        <v>35</v>
      </c>
      <c r="F7">
        <f t="shared" si="0"/>
        <v>22</v>
      </c>
      <c r="G7" s="3">
        <f t="shared" si="1"/>
        <v>38.596491228070171</v>
      </c>
    </row>
    <row r="8" spans="1:11" x14ac:dyDescent="0.35">
      <c r="A8" t="s">
        <v>4</v>
      </c>
      <c r="B8" t="s">
        <v>12</v>
      </c>
      <c r="C8">
        <v>11</v>
      </c>
      <c r="D8">
        <v>58</v>
      </c>
      <c r="E8">
        <v>38</v>
      </c>
      <c r="F8">
        <f t="shared" si="0"/>
        <v>20</v>
      </c>
      <c r="G8" s="3">
        <f>F8/D8*100</f>
        <v>34.482758620689658</v>
      </c>
    </row>
    <row r="9" spans="1:11" x14ac:dyDescent="0.35">
      <c r="A9" t="s">
        <v>4</v>
      </c>
      <c r="B9" t="s">
        <v>25</v>
      </c>
      <c r="C9">
        <v>10</v>
      </c>
      <c r="D9">
        <v>49</v>
      </c>
      <c r="E9">
        <v>35</v>
      </c>
      <c r="F9">
        <f t="shared" si="0"/>
        <v>14</v>
      </c>
      <c r="G9" s="3">
        <f>F9/D9*100</f>
        <v>28.571428571428569</v>
      </c>
    </row>
    <row r="10" spans="1:11" x14ac:dyDescent="0.35">
      <c r="A10" t="s">
        <v>4</v>
      </c>
      <c r="B10" t="s">
        <v>13</v>
      </c>
      <c r="C10">
        <v>7</v>
      </c>
      <c r="D10">
        <v>23</v>
      </c>
      <c r="E10">
        <v>9</v>
      </c>
      <c r="F10">
        <f t="shared" si="0"/>
        <v>14</v>
      </c>
      <c r="G10" s="3">
        <f>F10/D10*100</f>
        <v>60.869565217391312</v>
      </c>
    </row>
    <row r="11" spans="1:11" x14ac:dyDescent="0.35">
      <c r="A11" t="s">
        <v>4</v>
      </c>
      <c r="B11" t="s">
        <v>26</v>
      </c>
      <c r="C11">
        <v>10</v>
      </c>
      <c r="D11">
        <v>67</v>
      </c>
      <c r="E11">
        <v>45</v>
      </c>
      <c r="F11">
        <f t="shared" si="0"/>
        <v>22</v>
      </c>
      <c r="G11" s="3">
        <f>F11/D11*100</f>
        <v>32.835820895522389</v>
      </c>
    </row>
    <row r="12" spans="1:11" x14ac:dyDescent="0.35">
      <c r="A12" s="4" t="s">
        <v>14</v>
      </c>
      <c r="B12" s="4"/>
      <c r="C12">
        <f>SUM(C2:C11)</f>
        <v>100</v>
      </c>
      <c r="D12">
        <f>SUM(D2:D11)</f>
        <v>462</v>
      </c>
      <c r="F12" s="1" t="s">
        <v>19</v>
      </c>
      <c r="G12" s="3">
        <f>AVERAGE(G2:G5,G6,G7,G8,G9:G11)</f>
        <v>36.992607498242293</v>
      </c>
      <c r="H12" t="s">
        <v>22</v>
      </c>
      <c r="I12">
        <f>STDEV(G2:G5,G6,G7,G8,G9:G11)</f>
        <v>12.888131052308188</v>
      </c>
      <c r="J12" t="s">
        <v>21</v>
      </c>
      <c r="K12">
        <f>I12/SQRT(COUNT(G2:G5,G6,G7,G8,G9:G11))</f>
        <v>4.0755848908036567</v>
      </c>
    </row>
    <row r="14" spans="1:11" x14ac:dyDescent="0.35">
      <c r="A14" t="s">
        <v>16</v>
      </c>
      <c r="B14" t="s">
        <v>17</v>
      </c>
      <c r="C14">
        <v>28</v>
      </c>
      <c r="D14">
        <v>62</v>
      </c>
      <c r="E14">
        <v>24</v>
      </c>
      <c r="F14">
        <f>D14-E14</f>
        <v>38</v>
      </c>
      <c r="G14" s="3">
        <f>F14/D14*100</f>
        <v>61.29032258064516</v>
      </c>
    </row>
    <row r="15" spans="1:11" x14ac:dyDescent="0.35">
      <c r="A15" t="s">
        <v>16</v>
      </c>
      <c r="B15" t="s">
        <v>15</v>
      </c>
      <c r="C15">
        <v>28</v>
      </c>
      <c r="D15">
        <v>95</v>
      </c>
      <c r="E15">
        <v>33</v>
      </c>
      <c r="F15">
        <f>D15-E15</f>
        <v>62</v>
      </c>
      <c r="G15" s="3">
        <f>F15/D15*100</f>
        <v>65.26315789473685</v>
      </c>
    </row>
    <row r="16" spans="1:11" x14ac:dyDescent="0.35">
      <c r="A16" t="s">
        <v>16</v>
      </c>
      <c r="B16" t="s">
        <v>18</v>
      </c>
      <c r="C16">
        <v>30</v>
      </c>
      <c r="D16">
        <v>90</v>
      </c>
      <c r="E16">
        <v>34</v>
      </c>
      <c r="F16">
        <f>D16-E16</f>
        <v>56</v>
      </c>
      <c r="G16" s="3">
        <f>F16/D16*100</f>
        <v>62.222222222222221</v>
      </c>
    </row>
    <row r="17" spans="1:11" x14ac:dyDescent="0.35">
      <c r="A17" t="s">
        <v>16</v>
      </c>
      <c r="B17" t="s">
        <v>27</v>
      </c>
      <c r="C17">
        <v>24</v>
      </c>
      <c r="D17">
        <v>66</v>
      </c>
      <c r="E17">
        <v>44</v>
      </c>
      <c r="F17">
        <f t="shared" ref="F17:F18" si="3">D17-E17</f>
        <v>22</v>
      </c>
      <c r="G17" s="3">
        <f t="shared" ref="G17:G18" si="4">F17/D17*100</f>
        <v>33.333333333333329</v>
      </c>
    </row>
    <row r="18" spans="1:11" x14ac:dyDescent="0.35">
      <c r="A18" t="s">
        <v>16</v>
      </c>
      <c r="B18" t="s">
        <v>20</v>
      </c>
      <c r="C18">
        <v>17</v>
      </c>
      <c r="D18">
        <v>72</v>
      </c>
      <c r="E18">
        <v>27</v>
      </c>
      <c r="F18">
        <f t="shared" si="3"/>
        <v>45</v>
      </c>
      <c r="G18" s="3">
        <f t="shared" si="4"/>
        <v>62.5</v>
      </c>
    </row>
    <row r="19" spans="1:11" x14ac:dyDescent="0.35">
      <c r="B19" s="2" t="s">
        <v>14</v>
      </c>
      <c r="C19">
        <f>SUM(C14:C18)</f>
        <v>127</v>
      </c>
      <c r="D19">
        <f>SUM(D14:D18)</f>
        <v>385</v>
      </c>
      <c r="F19" s="1" t="s">
        <v>19</v>
      </c>
      <c r="G19" s="3">
        <f>AVERAGE(G14:G16,G17:G18)</f>
        <v>56.921807206187509</v>
      </c>
      <c r="H19" t="s">
        <v>22</v>
      </c>
      <c r="I19">
        <f>STDEV(G14:G16,G17:G18)</f>
        <v>13.269219944327073</v>
      </c>
      <c r="J19" t="s">
        <v>21</v>
      </c>
      <c r="K19">
        <f>I19/SQRT(COUNT(G14:G16,G17:G18))</f>
        <v>5.9341755607822622</v>
      </c>
    </row>
  </sheetData>
  <mergeCells count="1">
    <mergeCell ref="A12:B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Colocalization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Peach</dc:creator>
  <cp:lastModifiedBy>Li, Ming</cp:lastModifiedBy>
  <dcterms:created xsi:type="dcterms:W3CDTF">2017-08-28T16:40:22Z</dcterms:created>
  <dcterms:modified xsi:type="dcterms:W3CDTF">2018-01-16T17:18:28Z</dcterms:modified>
</cp:coreProperties>
</file>