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bén\Desktop\source files\"/>
    </mc:Choice>
  </mc:AlternateContent>
  <xr:revisionPtr revIDLastSave="0" documentId="13_ncr:1_{4D1EB199-02D4-4C88-8B42-ED9445D01030}" xr6:coauthVersionLast="37" xr6:coauthVersionMax="37" xr10:uidLastSave="{00000000-0000-0000-0000-000000000000}"/>
  <bookViews>
    <workbookView xWindow="0" yWindow="0" windowWidth="19200" windowHeight="6940" xr2:uid="{8BE28018-BFE8-4735-A755-B1386556AB73}"/>
  </bookViews>
  <sheets>
    <sheet name="Panel B" sheetId="1" r:id="rId1"/>
    <sheet name="Panel D" sheetId="2" r:id="rId2"/>
  </sheets>
  <calcPr calcId="17902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5" i="1" l="1"/>
  <c r="F30" i="2"/>
  <c r="E30" i="2"/>
  <c r="C30" i="2"/>
  <c r="B30" i="2"/>
  <c r="F29" i="2"/>
  <c r="E29" i="2"/>
  <c r="C29" i="2"/>
  <c r="B29" i="2"/>
  <c r="R8" i="2"/>
  <c r="S10" i="2"/>
  <c r="S14" i="2"/>
  <c r="S11" i="2"/>
  <c r="S15" i="2"/>
  <c r="S12" i="2"/>
  <c r="S16" i="2"/>
  <c r="S18" i="2"/>
  <c r="R10" i="2"/>
  <c r="R14" i="2"/>
  <c r="R11" i="2"/>
  <c r="R15" i="2"/>
  <c r="R12" i="2"/>
  <c r="R16" i="2"/>
  <c r="R18" i="2"/>
  <c r="M8" i="2"/>
  <c r="N10" i="2"/>
  <c r="N14" i="2"/>
  <c r="N11" i="2"/>
  <c r="N15" i="2"/>
  <c r="N12" i="2"/>
  <c r="N16" i="2"/>
  <c r="N18" i="2"/>
  <c r="M10" i="2"/>
  <c r="M14" i="2"/>
  <c r="M11" i="2"/>
  <c r="M15" i="2"/>
  <c r="M12" i="2"/>
  <c r="M16" i="2"/>
  <c r="M18" i="2"/>
  <c r="H8" i="2"/>
  <c r="I10" i="2"/>
  <c r="I14" i="2"/>
  <c r="I11" i="2"/>
  <c r="I15" i="2"/>
  <c r="I12" i="2"/>
  <c r="I16" i="2"/>
  <c r="I18" i="2"/>
  <c r="H10" i="2"/>
  <c r="H14" i="2"/>
  <c r="H11" i="2"/>
  <c r="H15" i="2"/>
  <c r="H12" i="2"/>
  <c r="H16" i="2"/>
  <c r="H18" i="2"/>
  <c r="C8" i="2"/>
  <c r="D10" i="2"/>
  <c r="D14" i="2"/>
  <c r="D11" i="2"/>
  <c r="D15" i="2"/>
  <c r="D12" i="2"/>
  <c r="D16" i="2"/>
  <c r="D18" i="2"/>
  <c r="C10" i="2"/>
  <c r="C14" i="2"/>
  <c r="C11" i="2"/>
  <c r="C15" i="2"/>
  <c r="C12" i="2"/>
  <c r="C16" i="2"/>
  <c r="C18" i="2"/>
  <c r="S17" i="2"/>
  <c r="R17" i="2"/>
  <c r="N17" i="2"/>
  <c r="M17" i="2"/>
  <c r="I17" i="2"/>
  <c r="H17" i="2"/>
  <c r="D17" i="2"/>
  <c r="C17" i="2"/>
  <c r="S8" i="2"/>
  <c r="N8" i="2"/>
  <c r="I8" i="2"/>
  <c r="D8" i="2"/>
  <c r="J53" i="1"/>
  <c r="I53" i="1"/>
  <c r="G53" i="1"/>
  <c r="F53" i="1"/>
  <c r="F29" i="1"/>
  <c r="F30" i="1"/>
  <c r="F28" i="1"/>
  <c r="F31" i="1"/>
  <c r="I28" i="1"/>
  <c r="I29" i="1"/>
  <c r="I30" i="1"/>
  <c r="I32" i="1"/>
  <c r="G28" i="1"/>
  <c r="J28" i="1"/>
  <c r="G29" i="1"/>
  <c r="J29" i="1"/>
  <c r="G30" i="1"/>
  <c r="J30" i="1"/>
  <c r="J32" i="1"/>
  <c r="I33" i="1"/>
  <c r="J33" i="1"/>
  <c r="I31" i="1"/>
  <c r="J31" i="1"/>
  <c r="F6" i="1"/>
  <c r="F7" i="1"/>
  <c r="F8" i="1"/>
  <c r="I5" i="1"/>
  <c r="I6" i="1"/>
  <c r="I7" i="1"/>
  <c r="I9" i="1"/>
  <c r="I10" i="1"/>
  <c r="G5" i="1"/>
  <c r="J5" i="1"/>
  <c r="G6" i="1"/>
  <c r="J6" i="1"/>
  <c r="G7" i="1"/>
  <c r="J7" i="1"/>
  <c r="J9" i="1"/>
  <c r="J10" i="1"/>
  <c r="J8" i="1"/>
  <c r="I8" i="1"/>
  <c r="G9" i="1"/>
  <c r="F9" i="1"/>
  <c r="G8" i="1"/>
  <c r="G32" i="1"/>
  <c r="G33" i="1"/>
  <c r="F32" i="1"/>
  <c r="F33" i="1"/>
  <c r="F10" i="1"/>
  <c r="G31" i="1"/>
  <c r="G10" i="1"/>
</calcChain>
</file>

<file path=xl/sharedStrings.xml><?xml version="1.0" encoding="utf-8"?>
<sst xmlns="http://schemas.openxmlformats.org/spreadsheetml/2006/main" count="130" uniqueCount="43">
  <si>
    <t>Signal</t>
  </si>
  <si>
    <t>input gRNA</t>
  </si>
  <si>
    <t>IP gRNA</t>
  </si>
  <si>
    <t>Input sfRNA</t>
  </si>
  <si>
    <t>IP sfRNA</t>
  </si>
  <si>
    <t>exp1</t>
  </si>
  <si>
    <t>average</t>
  </si>
  <si>
    <t>gRNA</t>
  </si>
  <si>
    <t>sfRNA</t>
  </si>
  <si>
    <t>Input gRNA</t>
  </si>
  <si>
    <t>signal</t>
  </si>
  <si>
    <t>EXP1 ZIKV-Dakar</t>
  </si>
  <si>
    <t>EXP2 ZIKV-Dakar</t>
  </si>
  <si>
    <t>EXP3 ZIKV-Dakar</t>
  </si>
  <si>
    <t>EXP1</t>
  </si>
  <si>
    <t>EXP2</t>
  </si>
  <si>
    <t>EXP3</t>
  </si>
  <si>
    <t>S.D.</t>
  </si>
  <si>
    <t>S.E.</t>
  </si>
  <si>
    <t>IP/Input Ratio</t>
  </si>
  <si>
    <t>IP/Input Ratio Normalized to gRNA</t>
  </si>
  <si>
    <t>EXP1 ZIKV-Cambodia</t>
  </si>
  <si>
    <t>EXP2 ZIKV-Cambodia</t>
  </si>
  <si>
    <t>EXP1 ZIKV-Puerto Rico</t>
  </si>
  <si>
    <t>Figure 2 panel B-Densitometry</t>
  </si>
  <si>
    <t>Code</t>
  </si>
  <si>
    <t xml:space="preserve">mouse 107 </t>
  </si>
  <si>
    <t>mouse 93</t>
  </si>
  <si>
    <t>Amplified region</t>
  </si>
  <si>
    <t>3'UTR</t>
  </si>
  <si>
    <t>orf</t>
  </si>
  <si>
    <t>CT value</t>
  </si>
  <si>
    <t>IgG</t>
  </si>
  <si>
    <t>FMRP</t>
  </si>
  <si>
    <t>Δ CT (Using IgG as normalizer)</t>
  </si>
  <si>
    <r>
      <t>Δ</t>
    </r>
    <r>
      <rPr>
        <b/>
        <sz val="11"/>
        <color theme="1"/>
        <rFont val="Calibri"/>
        <family val="2"/>
      </rPr>
      <t>Δ</t>
    </r>
    <r>
      <rPr>
        <b/>
        <sz val="11"/>
        <color theme="1"/>
        <rFont val="Calibri"/>
        <family val="2"/>
        <scheme val="minor"/>
      </rPr>
      <t xml:space="preserve"> CT</t>
    </r>
  </si>
  <si>
    <t>Average</t>
  </si>
  <si>
    <t>3' UTR</t>
  </si>
  <si>
    <t>FMRP viral genome enrichment</t>
  </si>
  <si>
    <t>Technical Replicate 1</t>
  </si>
  <si>
    <t>Technical Replicate 2</t>
  </si>
  <si>
    <t>Technical Replicate 3</t>
  </si>
  <si>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 xml:space="preserve"> value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</si>
</sst>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2" borderId="0" xfId="0" applyFont="1" applyFill="1"/>
    <xf numFmtId="0" fontId="0" fillId="4" borderId="0" xfId="0" applyFill="1"/>
    <xf numFmtId="164" fontId="0" fillId="0" borderId="0" xfId="0" applyNumberFormat="1"/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1" fillId="2" borderId="0" xfId="0" applyFont="1" applyFill="1"/>
    <xf numFmtId="0" fontId="1" fillId="4" borderId="0" xfId="0" applyFont="1" applyFill="1"/>
    <xf numFmtId="0" fontId="1" fillId="7" borderId="0" xfId="0" applyFont="1" applyFill="1"/>
    <xf numFmtId="0" fontId="0" fillId="8" borderId="0" xfId="0" applyFill="1"/>
    <xf numFmtId="0" fontId="5" fillId="8" borderId="0" xfId="0" applyFont="1" applyFill="1"/>
    <xf numFmtId="2" fontId="0" fillId="0" borderId="0" xfId="0" applyNumberFormat="1"/>
    <xf numFmtId="0" fontId="1" fillId="8" borderId="0" xfId="0" applyFont="1" applyFill="1"/>
    <xf numFmtId="2" fontId="0" fillId="8" borderId="0" xfId="0" applyNumberFormat="1" applyFill="1"/>
    <xf numFmtId="0" fontId="0" fillId="9" borderId="0" xfId="0" applyFill="1"/>
    <xf numFmtId="0" fontId="1" fillId="9" borderId="0" xfId="0" applyFont="1" applyFill="1"/>
    <xf numFmtId="164" fontId="0" fillId="9" borderId="0" xfId="0" applyNumberFormat="1" applyFill="1"/>
    <xf numFmtId="0" fontId="1" fillId="8" borderId="0" xfId="0" applyFont="1" applyFill="1" applyAlignment="1">
      <alignment horizontal="center"/>
    </xf>
    <xf numFmtId="0" fontId="0" fillId="5" borderId="0" xfId="0" applyFill="1"/>
    <xf numFmtId="0" fontId="1" fillId="5" borderId="0" xfId="0" applyFont="1" applyFill="1" applyAlignment="1"/>
    <xf numFmtId="0" fontId="1" fillId="6" borderId="0" xfId="0" applyFont="1" applyFill="1" applyAlignment="1"/>
    <xf numFmtId="0" fontId="1" fillId="6" borderId="0" xfId="0" applyFont="1" applyFill="1"/>
    <xf numFmtId="0" fontId="1" fillId="3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" fillId="7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18382-B5FF-4ED5-96D9-EFA9BF51FA29}">
  <dimension ref="A1:L57"/>
  <sheetViews>
    <sheetView tabSelected="1" topLeftCell="G20" zoomScale="90" zoomScaleNormal="90" workbookViewId="0">
      <selection activeCell="I38" sqref="I38:I39"/>
    </sheetView>
  </sheetViews>
  <sheetFormatPr baseColWidth="10" defaultRowHeight="14.5" x14ac:dyDescent="0.35"/>
  <cols>
    <col min="1" max="1" width="39.81640625" customWidth="1"/>
    <col min="4" max="4" width="12.1796875" customWidth="1"/>
    <col min="5" max="5" width="12.36328125" customWidth="1"/>
    <col min="6" max="6" width="11" bestFit="1" customWidth="1"/>
    <col min="8" max="8" width="11.90625" customWidth="1"/>
    <col min="9" max="9" width="20.6328125" customWidth="1"/>
    <col min="10" max="10" width="27.26953125" customWidth="1"/>
    <col min="11" max="11" width="13.453125" customWidth="1"/>
  </cols>
  <sheetData>
    <row r="1" spans="1:10" ht="15.5" x14ac:dyDescent="0.35">
      <c r="A1" s="2" t="s">
        <v>24</v>
      </c>
    </row>
    <row r="3" spans="1:10" x14ac:dyDescent="0.35">
      <c r="A3" s="20" t="s">
        <v>11</v>
      </c>
      <c r="B3" s="12"/>
      <c r="C3" s="12"/>
      <c r="D3" s="12"/>
      <c r="E3" s="25" t="s">
        <v>19</v>
      </c>
      <c r="F3" s="25"/>
      <c r="G3" s="25"/>
      <c r="H3" s="25" t="s">
        <v>20</v>
      </c>
      <c r="I3" s="25"/>
      <c r="J3" s="25"/>
    </row>
    <row r="4" spans="1:10" x14ac:dyDescent="0.35">
      <c r="F4" s="3" t="s">
        <v>7</v>
      </c>
      <c r="G4" s="3" t="s">
        <v>8</v>
      </c>
      <c r="I4" s="3" t="s">
        <v>7</v>
      </c>
      <c r="J4" s="3" t="s">
        <v>8</v>
      </c>
    </row>
    <row r="5" spans="1:10" x14ac:dyDescent="0.35">
      <c r="B5" s="1" t="s">
        <v>0</v>
      </c>
      <c r="E5" s="1" t="s">
        <v>14</v>
      </c>
      <c r="F5" s="4">
        <f>B7/B6</f>
        <v>0.19526066350710902</v>
      </c>
      <c r="G5" s="4">
        <f>B9/B8</f>
        <v>3.06640625</v>
      </c>
      <c r="H5" s="1" t="s">
        <v>14</v>
      </c>
      <c r="I5" s="4">
        <f t="shared" ref="I5:J7" si="0">F5/$F$8</f>
        <v>1.7655930151674992</v>
      </c>
      <c r="J5" s="4">
        <f t="shared" si="0"/>
        <v>27.727169207682486</v>
      </c>
    </row>
    <row r="6" spans="1:10" x14ac:dyDescent="0.35">
      <c r="A6" s="1" t="s">
        <v>1</v>
      </c>
      <c r="B6">
        <v>211</v>
      </c>
      <c r="E6" s="1" t="s">
        <v>15</v>
      </c>
      <c r="F6" s="4">
        <f>B14/B13</f>
        <v>2.933920704845815E-2</v>
      </c>
      <c r="G6" s="4">
        <f>B16/B15</f>
        <v>4.7888888888888888</v>
      </c>
      <c r="H6" s="1" t="s">
        <v>15</v>
      </c>
      <c r="I6" s="4">
        <f t="shared" si="0"/>
        <v>0.2652920363216158</v>
      </c>
      <c r="J6" s="4">
        <f t="shared" si="0"/>
        <v>43.302263859856403</v>
      </c>
    </row>
    <row r="7" spans="1:10" x14ac:dyDescent="0.35">
      <c r="A7" s="1" t="s">
        <v>2</v>
      </c>
      <c r="B7">
        <v>41.2</v>
      </c>
      <c r="E7" s="1" t="s">
        <v>16</v>
      </c>
      <c r="F7" s="4">
        <f>B21/B20</f>
        <v>0.10717647058823529</v>
      </c>
      <c r="G7" s="4">
        <f>B23/B22</f>
        <v>2.0299999999999998</v>
      </c>
      <c r="H7" s="1" t="s">
        <v>16</v>
      </c>
      <c r="I7" s="4">
        <f t="shared" si="0"/>
        <v>0.96911494851088475</v>
      </c>
      <c r="J7" s="4">
        <f t="shared" si="0"/>
        <v>18.355739227832398</v>
      </c>
    </row>
    <row r="8" spans="1:10" x14ac:dyDescent="0.35">
      <c r="A8" s="1" t="s">
        <v>3</v>
      </c>
      <c r="B8">
        <v>512</v>
      </c>
      <c r="E8" s="18" t="s">
        <v>6</v>
      </c>
      <c r="F8" s="19">
        <f>AVERAGE(F5:F7)</f>
        <v>0.11059211371460083</v>
      </c>
      <c r="G8" s="19">
        <f>AVERAGE(G5:G7)</f>
        <v>3.2950983796296298</v>
      </c>
      <c r="H8" s="1" t="s">
        <v>6</v>
      </c>
      <c r="I8" s="19">
        <f>AVERAGE(I5:I7)</f>
        <v>0.99999999999999989</v>
      </c>
      <c r="J8" s="19">
        <f>AVERAGE(J5:J7)</f>
        <v>29.795057431790429</v>
      </c>
    </row>
    <row r="9" spans="1:10" x14ac:dyDescent="0.35">
      <c r="A9" s="1" t="s">
        <v>4</v>
      </c>
      <c r="B9">
        <v>1570</v>
      </c>
      <c r="E9" s="1" t="s">
        <v>17</v>
      </c>
      <c r="F9" s="4">
        <f>STDEVA(F5:F7)</f>
        <v>8.3013447054167105E-2</v>
      </c>
      <c r="G9" s="4">
        <f>STDEVA(G5:G7)</f>
        <v>1.3935896250060642</v>
      </c>
      <c r="H9" s="1" t="s">
        <v>17</v>
      </c>
      <c r="I9" s="4">
        <f t="shared" ref="I9:J9" si="1">STDEVA(I5:I7)</f>
        <v>0.75062718548264262</v>
      </c>
      <c r="J9" s="4">
        <f t="shared" si="1"/>
        <v>12.601166377942873</v>
      </c>
    </row>
    <row r="10" spans="1:10" x14ac:dyDescent="0.35">
      <c r="E10" s="1" t="s">
        <v>18</v>
      </c>
      <c r="F10" s="4">
        <f>F9/SQRT(2)</f>
        <v>5.8699371341671983E-2</v>
      </c>
      <c r="G10" s="4">
        <f>G9/SQRT(2)</f>
        <v>0.98541667403300581</v>
      </c>
      <c r="H10" s="1" t="s">
        <v>18</v>
      </c>
      <c r="I10" s="4">
        <f t="shared" ref="I10:J10" si="2">I9/SQRT(2)</f>
        <v>0.53077357299774897</v>
      </c>
      <c r="J10" s="4">
        <f t="shared" si="2"/>
        <v>8.9103701967033295</v>
      </c>
    </row>
    <row r="11" spans="1:10" x14ac:dyDescent="0.35">
      <c r="A11" s="5" t="s">
        <v>12</v>
      </c>
      <c r="I11" s="1" t="s">
        <v>42</v>
      </c>
      <c r="J11">
        <v>8.3999999999999995E-3</v>
      </c>
    </row>
    <row r="12" spans="1:10" x14ac:dyDescent="0.35">
      <c r="B12" t="s">
        <v>0</v>
      </c>
    </row>
    <row r="13" spans="1:10" x14ac:dyDescent="0.35">
      <c r="A13" s="1" t="s">
        <v>1</v>
      </c>
      <c r="B13">
        <v>227</v>
      </c>
      <c r="H13" s="1"/>
    </row>
    <row r="14" spans="1:10" x14ac:dyDescent="0.35">
      <c r="A14" s="1" t="s">
        <v>2</v>
      </c>
      <c r="B14">
        <v>6.66</v>
      </c>
    </row>
    <row r="15" spans="1:10" x14ac:dyDescent="0.35">
      <c r="A15" s="1" t="s">
        <v>3</v>
      </c>
      <c r="B15">
        <v>900</v>
      </c>
    </row>
    <row r="16" spans="1:10" x14ac:dyDescent="0.35">
      <c r="A16" s="1" t="s">
        <v>4</v>
      </c>
      <c r="B16">
        <v>4310</v>
      </c>
    </row>
    <row r="18" spans="1:12" x14ac:dyDescent="0.35">
      <c r="A18" s="5" t="s">
        <v>13</v>
      </c>
    </row>
    <row r="19" spans="1:12" x14ac:dyDescent="0.35">
      <c r="B19" t="s">
        <v>10</v>
      </c>
    </row>
    <row r="20" spans="1:12" x14ac:dyDescent="0.35">
      <c r="A20" s="1" t="s">
        <v>9</v>
      </c>
      <c r="B20">
        <v>850</v>
      </c>
    </row>
    <row r="21" spans="1:12" x14ac:dyDescent="0.35">
      <c r="A21" s="1" t="s">
        <v>2</v>
      </c>
      <c r="B21">
        <v>91.1</v>
      </c>
    </row>
    <row r="22" spans="1:12" x14ac:dyDescent="0.35">
      <c r="A22" s="1" t="s">
        <v>3</v>
      </c>
      <c r="B22">
        <v>10000</v>
      </c>
    </row>
    <row r="23" spans="1:12" x14ac:dyDescent="0.35">
      <c r="A23" s="1" t="s">
        <v>4</v>
      </c>
      <c r="B23">
        <v>20300</v>
      </c>
    </row>
    <row r="26" spans="1:12" x14ac:dyDescent="0.35">
      <c r="A26" s="6" t="s">
        <v>21</v>
      </c>
      <c r="B26" s="21"/>
      <c r="C26" s="21"/>
      <c r="D26" s="21"/>
      <c r="E26" s="22"/>
      <c r="F26" s="25" t="s">
        <v>19</v>
      </c>
      <c r="G26" s="25"/>
      <c r="H26" s="8"/>
      <c r="I26" s="25" t="s">
        <v>20</v>
      </c>
      <c r="J26" s="25"/>
    </row>
    <row r="27" spans="1:12" x14ac:dyDescent="0.35">
      <c r="F27" s="3" t="s">
        <v>7</v>
      </c>
      <c r="G27" s="3" t="s">
        <v>8</v>
      </c>
      <c r="I27" s="3" t="s">
        <v>7</v>
      </c>
      <c r="J27" s="3" t="s">
        <v>8</v>
      </c>
      <c r="K27" s="7"/>
      <c r="L27" s="7"/>
    </row>
    <row r="28" spans="1:12" x14ac:dyDescent="0.35">
      <c r="B28" t="s">
        <v>0</v>
      </c>
      <c r="E28" s="1" t="s">
        <v>14</v>
      </c>
      <c r="F28">
        <f>B30/B29</f>
        <v>7.8369384359400995E-2</v>
      </c>
      <c r="G28">
        <f>B32/B31</f>
        <v>1.5418060200668897</v>
      </c>
      <c r="H28" s="1" t="s">
        <v>14</v>
      </c>
      <c r="I28">
        <f t="shared" ref="I28:J30" si="3">F28/$F$31</f>
        <v>1.1039967645535282</v>
      </c>
      <c r="J28">
        <f t="shared" si="3"/>
        <v>21.719563980711722</v>
      </c>
    </row>
    <row r="29" spans="1:12" x14ac:dyDescent="0.35">
      <c r="A29" s="1" t="s">
        <v>1</v>
      </c>
      <c r="B29">
        <v>601</v>
      </c>
      <c r="E29" s="1" t="s">
        <v>15</v>
      </c>
      <c r="F29">
        <f>B38/B37</f>
        <v>3.3415233415233416E-3</v>
      </c>
      <c r="G29">
        <f>B40/B39</f>
        <v>0.39223300970873787</v>
      </c>
      <c r="H29" s="1" t="s">
        <v>15</v>
      </c>
      <c r="I29">
        <f t="shared" si="3"/>
        <v>4.7072348314030572E-2</v>
      </c>
      <c r="J29">
        <f t="shared" si="3"/>
        <v>5.5254226788830803</v>
      </c>
    </row>
    <row r="30" spans="1:12" x14ac:dyDescent="0.35">
      <c r="A30" s="1" t="s">
        <v>2</v>
      </c>
      <c r="B30">
        <v>47.1</v>
      </c>
      <c r="E30" s="1" t="s">
        <v>16</v>
      </c>
      <c r="F30">
        <f>B46/B45</f>
        <v>0.13124999999999998</v>
      </c>
      <c r="G30">
        <f>B48/B47</f>
        <v>1.9492656875834447</v>
      </c>
      <c r="H30" s="1" t="s">
        <v>16</v>
      </c>
      <c r="I30">
        <f t="shared" si="3"/>
        <v>1.8489308871324412</v>
      </c>
      <c r="J30">
        <f t="shared" si="3"/>
        <v>27.459485996194186</v>
      </c>
    </row>
    <row r="31" spans="1:12" x14ac:dyDescent="0.35">
      <c r="A31" s="1" t="s">
        <v>3</v>
      </c>
      <c r="B31">
        <v>2990</v>
      </c>
      <c r="E31" s="18" t="s">
        <v>6</v>
      </c>
      <c r="F31" s="17">
        <f>AVERAGE(F28:F30)</f>
        <v>7.0986969233641437E-2</v>
      </c>
      <c r="G31" s="17">
        <f>AVERAGE(G28:G30)</f>
        <v>1.2944349057863576</v>
      </c>
      <c r="H31" s="18" t="s">
        <v>6</v>
      </c>
      <c r="I31" s="17">
        <f>AVERAGE(I28:I30)</f>
        <v>1</v>
      </c>
      <c r="J31" s="17">
        <f>AVERAGE(J28:J30)</f>
        <v>18.23482421859633</v>
      </c>
    </row>
    <row r="32" spans="1:12" x14ac:dyDescent="0.35">
      <c r="A32" s="1" t="s">
        <v>4</v>
      </c>
      <c r="B32">
        <v>4610</v>
      </c>
      <c r="E32" s="1" t="s">
        <v>17</v>
      </c>
      <c r="F32">
        <f>STDEVA(F28:F30)</f>
        <v>6.4273008643518467E-2</v>
      </c>
      <c r="G32">
        <f>STDEVA(G28:G30)</f>
        <v>0.80745404892644779</v>
      </c>
      <c r="H32" s="1" t="s">
        <v>17</v>
      </c>
      <c r="I32">
        <f>STDEVA(I28:I30)</f>
        <v>0.90541981630424129</v>
      </c>
      <c r="J32">
        <f>STDEVA(J28:J30)</f>
        <v>11.374679855240066</v>
      </c>
    </row>
    <row r="33" spans="1:10" x14ac:dyDescent="0.35">
      <c r="E33" s="1" t="s">
        <v>18</v>
      </c>
      <c r="F33">
        <f>F32/SQRT(3)</f>
        <v>3.710803884196253E-2</v>
      </c>
      <c r="G33">
        <f>G32/SQRT(3)</f>
        <v>0.46618381250593793</v>
      </c>
      <c r="H33" s="1" t="s">
        <v>18</v>
      </c>
      <c r="I33">
        <f>I32/SQRT(3)</f>
        <v>0.52274437467287527</v>
      </c>
      <c r="J33">
        <f>J32/SQRT(3)</f>
        <v>6.5671744763686659</v>
      </c>
    </row>
    <row r="34" spans="1:10" x14ac:dyDescent="0.35">
      <c r="I34" s="1" t="s">
        <v>42</v>
      </c>
      <c r="J34">
        <v>2.9499999999999998E-2</v>
      </c>
    </row>
    <row r="35" spans="1:10" x14ac:dyDescent="0.35">
      <c r="A35" s="6" t="s">
        <v>22</v>
      </c>
    </row>
    <row r="36" spans="1:10" x14ac:dyDescent="0.35">
      <c r="B36" t="s">
        <v>0</v>
      </c>
    </row>
    <row r="37" spans="1:10" x14ac:dyDescent="0.35">
      <c r="A37" s="1" t="s">
        <v>1</v>
      </c>
      <c r="B37">
        <v>4070000</v>
      </c>
    </row>
    <row r="38" spans="1:10" x14ac:dyDescent="0.35">
      <c r="A38" s="1" t="s">
        <v>2</v>
      </c>
      <c r="B38">
        <v>13600</v>
      </c>
    </row>
    <row r="39" spans="1:10" x14ac:dyDescent="0.35">
      <c r="A39" s="1" t="s">
        <v>3</v>
      </c>
      <c r="B39">
        <v>10300000</v>
      </c>
    </row>
    <row r="40" spans="1:10" x14ac:dyDescent="0.35">
      <c r="A40" s="1" t="s">
        <v>4</v>
      </c>
      <c r="B40">
        <v>4040000</v>
      </c>
    </row>
    <row r="43" spans="1:10" x14ac:dyDescent="0.35">
      <c r="A43" s="6" t="s">
        <v>22</v>
      </c>
    </row>
    <row r="44" spans="1:10" x14ac:dyDescent="0.35">
      <c r="B44" t="s">
        <v>0</v>
      </c>
    </row>
    <row r="45" spans="1:10" x14ac:dyDescent="0.35">
      <c r="A45" s="1" t="s">
        <v>1</v>
      </c>
      <c r="B45">
        <v>144</v>
      </c>
    </row>
    <row r="46" spans="1:10" x14ac:dyDescent="0.35">
      <c r="A46" s="1" t="s">
        <v>2</v>
      </c>
      <c r="B46">
        <v>18.899999999999999</v>
      </c>
    </row>
    <row r="47" spans="1:10" x14ac:dyDescent="0.35">
      <c r="A47" s="1" t="s">
        <v>3</v>
      </c>
      <c r="B47">
        <v>749</v>
      </c>
    </row>
    <row r="48" spans="1:10" x14ac:dyDescent="0.35">
      <c r="A48" s="1" t="s">
        <v>4</v>
      </c>
      <c r="B48">
        <v>1460</v>
      </c>
    </row>
    <row r="51" spans="1:10" x14ac:dyDescent="0.35">
      <c r="A51" s="24" t="s">
        <v>23</v>
      </c>
      <c r="B51" s="24"/>
      <c r="C51" s="24"/>
      <c r="D51" s="24"/>
      <c r="E51" s="23"/>
      <c r="F51" s="25" t="s">
        <v>19</v>
      </c>
      <c r="G51" s="25"/>
      <c r="H51" s="8"/>
      <c r="I51" s="25" t="s">
        <v>20</v>
      </c>
      <c r="J51" s="25"/>
    </row>
    <row r="52" spans="1:10" x14ac:dyDescent="0.35">
      <c r="F52" s="3" t="s">
        <v>7</v>
      </c>
      <c r="G52" s="3" t="s">
        <v>8</v>
      </c>
      <c r="I52" s="3" t="s">
        <v>7</v>
      </c>
      <c r="J52" s="3" t="s">
        <v>8</v>
      </c>
    </row>
    <row r="53" spans="1:10" x14ac:dyDescent="0.35">
      <c r="B53" t="s">
        <v>0</v>
      </c>
      <c r="E53" s="1" t="s">
        <v>5</v>
      </c>
      <c r="F53">
        <f>B55/B54</f>
        <v>9.733009708737865E-2</v>
      </c>
      <c r="G53">
        <f>B57/B56</f>
        <v>1.5985130111524164</v>
      </c>
      <c r="I53">
        <f>F53/$F$53</f>
        <v>1</v>
      </c>
      <c r="J53">
        <f>G53/$F$53</f>
        <v>16.423624952488666</v>
      </c>
    </row>
    <row r="54" spans="1:10" x14ac:dyDescent="0.35">
      <c r="A54" s="1" t="s">
        <v>1</v>
      </c>
      <c r="B54">
        <v>412</v>
      </c>
      <c r="E54" s="1"/>
    </row>
    <row r="55" spans="1:10" x14ac:dyDescent="0.35">
      <c r="A55" s="1" t="s">
        <v>2</v>
      </c>
      <c r="B55">
        <v>40.1</v>
      </c>
      <c r="E55" s="1"/>
    </row>
    <row r="56" spans="1:10" x14ac:dyDescent="0.35">
      <c r="A56" s="1" t="s">
        <v>3</v>
      </c>
      <c r="B56">
        <v>2690</v>
      </c>
      <c r="E56" s="1"/>
    </row>
    <row r="57" spans="1:10" x14ac:dyDescent="0.35">
      <c r="A57" s="1" t="s">
        <v>4</v>
      </c>
      <c r="B57">
        <v>4300</v>
      </c>
    </row>
  </sheetData>
  <mergeCells count="6">
    <mergeCell ref="I26:J26"/>
    <mergeCell ref="F26:G26"/>
    <mergeCell ref="F51:G51"/>
    <mergeCell ref="I51:J51"/>
    <mergeCell ref="E3:G3"/>
    <mergeCell ref="H3:J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A0539-DD16-4636-8C38-D355309E03E2}">
  <dimension ref="A1:T32"/>
  <sheetViews>
    <sheetView zoomScale="50" zoomScaleNormal="50" workbookViewId="0">
      <selection activeCell="A30" sqref="A30"/>
    </sheetView>
  </sheetViews>
  <sheetFormatPr baseColWidth="10" defaultRowHeight="14.5" x14ac:dyDescent="0.35"/>
  <cols>
    <col min="1" max="1" width="25.36328125" customWidth="1"/>
  </cols>
  <sheetData>
    <row r="1" spans="1:20" x14ac:dyDescent="0.35">
      <c r="A1" s="9" t="s">
        <v>25</v>
      </c>
      <c r="B1" s="28" t="s">
        <v>26</v>
      </c>
      <c r="C1" s="28"/>
      <c r="D1" s="28"/>
      <c r="E1" s="28"/>
      <c r="F1" s="28"/>
      <c r="G1" s="28"/>
      <c r="H1" s="28"/>
      <c r="I1" s="28"/>
      <c r="J1" s="28"/>
      <c r="L1" s="28" t="s">
        <v>27</v>
      </c>
      <c r="M1" s="28"/>
      <c r="N1" s="28"/>
      <c r="O1" s="28"/>
      <c r="P1" s="28"/>
      <c r="Q1" s="28"/>
      <c r="R1" s="28"/>
      <c r="S1" s="28"/>
      <c r="T1" s="28"/>
    </row>
    <row r="2" spans="1:20" x14ac:dyDescent="0.35">
      <c r="A2" s="10" t="s">
        <v>28</v>
      </c>
      <c r="B2" s="29" t="s">
        <v>29</v>
      </c>
      <c r="C2" s="29"/>
      <c r="D2" s="29"/>
      <c r="E2" s="29"/>
      <c r="G2" s="29" t="s">
        <v>30</v>
      </c>
      <c r="H2" s="29"/>
      <c r="I2" s="29"/>
      <c r="J2" s="29"/>
      <c r="L2" s="29" t="s">
        <v>29</v>
      </c>
      <c r="M2" s="29"/>
      <c r="N2" s="29"/>
      <c r="O2" s="29"/>
      <c r="Q2" s="30" t="s">
        <v>30</v>
      </c>
      <c r="R2" s="30"/>
      <c r="S2" s="30"/>
      <c r="T2" s="30"/>
    </row>
    <row r="3" spans="1:20" x14ac:dyDescent="0.35">
      <c r="A3" s="11" t="s">
        <v>31</v>
      </c>
    </row>
    <row r="4" spans="1:20" x14ac:dyDescent="0.35">
      <c r="C4" t="s">
        <v>32</v>
      </c>
      <c r="D4" t="s">
        <v>33</v>
      </c>
      <c r="H4" t="s">
        <v>32</v>
      </c>
      <c r="I4" t="s">
        <v>33</v>
      </c>
      <c r="M4" t="s">
        <v>32</v>
      </c>
      <c r="N4" t="s">
        <v>33</v>
      </c>
      <c r="R4" t="s">
        <v>32</v>
      </c>
      <c r="S4" t="s">
        <v>33</v>
      </c>
    </row>
    <row r="5" spans="1:20" x14ac:dyDescent="0.35">
      <c r="A5" t="s">
        <v>39</v>
      </c>
      <c r="C5">
        <v>31.753011703491211</v>
      </c>
      <c r="D5">
        <v>29.477149963378906</v>
      </c>
      <c r="H5">
        <v>24.309516906738281</v>
      </c>
      <c r="I5">
        <v>23.900705337524414</v>
      </c>
      <c r="M5">
        <v>29.932252883911133</v>
      </c>
      <c r="N5">
        <v>27.814722061157227</v>
      </c>
      <c r="R5">
        <v>27.720052719116211</v>
      </c>
      <c r="S5">
        <v>26.454366683959961</v>
      </c>
    </row>
    <row r="6" spans="1:20" x14ac:dyDescent="0.35">
      <c r="A6" t="s">
        <v>40</v>
      </c>
      <c r="C6">
        <v>31.687028884887695</v>
      </c>
      <c r="D6">
        <v>29.54487419128418</v>
      </c>
      <c r="H6">
        <v>24.756532669067383</v>
      </c>
      <c r="I6">
        <v>23.763517379760742</v>
      </c>
      <c r="M6">
        <v>29.606163024902344</v>
      </c>
      <c r="N6">
        <v>27.944841384887695</v>
      </c>
      <c r="R6">
        <v>27.667495727539063</v>
      </c>
      <c r="S6">
        <v>26.457828521728516</v>
      </c>
    </row>
    <row r="7" spans="1:20" x14ac:dyDescent="0.35">
      <c r="A7" t="s">
        <v>41</v>
      </c>
      <c r="C7">
        <v>31.94401741027832</v>
      </c>
      <c r="D7">
        <v>29.75688362121582</v>
      </c>
      <c r="H7">
        <v>25.121545791625977</v>
      </c>
      <c r="I7">
        <v>24.208841323852539</v>
      </c>
      <c r="M7">
        <v>29.353948593139648</v>
      </c>
      <c r="N7">
        <v>27.78272819519043</v>
      </c>
      <c r="R7">
        <v>27.962562561035156</v>
      </c>
      <c r="S7">
        <v>26.426132202148438</v>
      </c>
    </row>
    <row r="8" spans="1:20" x14ac:dyDescent="0.35">
      <c r="A8" s="12" t="s">
        <v>6</v>
      </c>
      <c r="B8" s="12"/>
      <c r="C8" s="12">
        <f t="shared" ref="C8:D8" si="0">AVERAGE(C5:C7)</f>
        <v>31.79468599955241</v>
      </c>
      <c r="D8" s="12">
        <f t="shared" si="0"/>
        <v>29.592969258626301</v>
      </c>
      <c r="E8" s="12"/>
      <c r="F8" s="12"/>
      <c r="G8" s="12"/>
      <c r="H8" s="12">
        <f t="shared" ref="H8:I8" si="1">AVERAGE(H5:H7)</f>
        <v>24.729198455810547</v>
      </c>
      <c r="I8" s="12">
        <f t="shared" si="1"/>
        <v>23.957688013712566</v>
      </c>
      <c r="J8" s="12"/>
      <c r="K8" s="12"/>
      <c r="L8" s="12"/>
      <c r="M8" s="12">
        <f t="shared" ref="M8:N8" si="2">AVERAGE(M5:M7)</f>
        <v>29.630788167317707</v>
      </c>
      <c r="N8" s="12">
        <f t="shared" si="2"/>
        <v>27.847430547078449</v>
      </c>
      <c r="O8" s="12"/>
      <c r="P8" s="12"/>
      <c r="Q8" s="12"/>
      <c r="R8" s="12">
        <f t="shared" ref="R8:S8" si="3">AVERAGE(R5:R7)</f>
        <v>27.783370335896809</v>
      </c>
      <c r="S8" s="12">
        <f t="shared" si="3"/>
        <v>26.446109135945637</v>
      </c>
    </row>
    <row r="9" spans="1:20" x14ac:dyDescent="0.35">
      <c r="A9" s="11" t="s">
        <v>34</v>
      </c>
    </row>
    <row r="10" spans="1:20" x14ac:dyDescent="0.35">
      <c r="A10" t="s">
        <v>39</v>
      </c>
      <c r="C10">
        <f t="shared" ref="C10:D12" si="4">C5-$C$8</f>
        <v>-4.1674296061199101E-2</v>
      </c>
      <c r="D10">
        <f t="shared" si="4"/>
        <v>-2.3175360361735038</v>
      </c>
      <c r="H10">
        <f t="shared" ref="H10:I12" si="5">H5-$H$8</f>
        <v>-0.41968154907226563</v>
      </c>
      <c r="I10">
        <f t="shared" si="5"/>
        <v>-0.82849311828613281</v>
      </c>
      <c r="M10">
        <f t="shared" ref="M10:N12" si="6">M5-$M$8</f>
        <v>0.30146471659342566</v>
      </c>
      <c r="N10">
        <f t="shared" si="6"/>
        <v>-1.8160661061604806</v>
      </c>
      <c r="R10">
        <f t="shared" ref="R10:S12" si="7">R5-$R$8</f>
        <v>-6.3317616780597774E-2</v>
      </c>
      <c r="S10">
        <f t="shared" si="7"/>
        <v>-1.3290036519368478</v>
      </c>
    </row>
    <row r="11" spans="1:20" x14ac:dyDescent="0.35">
      <c r="A11" t="s">
        <v>40</v>
      </c>
      <c r="C11">
        <f t="shared" si="4"/>
        <v>-0.10765711466471473</v>
      </c>
      <c r="D11">
        <f t="shared" si="4"/>
        <v>-2.2498118082682304</v>
      </c>
      <c r="H11">
        <f t="shared" si="5"/>
        <v>2.7334213256835938E-2</v>
      </c>
      <c r="I11">
        <f t="shared" si="5"/>
        <v>-0.96568107604980469</v>
      </c>
      <c r="M11">
        <f t="shared" si="6"/>
        <v>-2.4625142415363399E-2</v>
      </c>
      <c r="N11">
        <f t="shared" si="6"/>
        <v>-1.6859467824300118</v>
      </c>
      <c r="R11">
        <f t="shared" si="7"/>
        <v>-0.11587460835774621</v>
      </c>
      <c r="S11">
        <f t="shared" si="7"/>
        <v>-1.3255418141682931</v>
      </c>
    </row>
    <row r="12" spans="1:20" x14ac:dyDescent="0.35">
      <c r="A12" t="s">
        <v>41</v>
      </c>
      <c r="C12">
        <f t="shared" si="4"/>
        <v>0.14933141072591027</v>
      </c>
      <c r="D12">
        <f t="shared" si="4"/>
        <v>-2.0378023783365897</v>
      </c>
      <c r="H12">
        <f t="shared" si="5"/>
        <v>0.39234733581542969</v>
      </c>
      <c r="I12">
        <f t="shared" si="5"/>
        <v>-0.52035713195800781</v>
      </c>
      <c r="M12">
        <f t="shared" si="6"/>
        <v>-0.27683957417805871</v>
      </c>
      <c r="N12">
        <f t="shared" si="6"/>
        <v>-1.8480599721272775</v>
      </c>
      <c r="R12">
        <f t="shared" si="7"/>
        <v>0.17919222513834754</v>
      </c>
      <c r="S12">
        <f t="shared" si="7"/>
        <v>-1.3572381337483712</v>
      </c>
    </row>
    <row r="13" spans="1:20" x14ac:dyDescent="0.35">
      <c r="A13" s="11" t="s">
        <v>35</v>
      </c>
    </row>
    <row r="14" spans="1:20" x14ac:dyDescent="0.35">
      <c r="A14" t="s">
        <v>39</v>
      </c>
      <c r="C14">
        <f t="shared" ref="C14:D16" si="8">2^-C10</f>
        <v>1.0293076799100163</v>
      </c>
      <c r="D14">
        <f t="shared" si="8"/>
        <v>4.9848014309960149</v>
      </c>
      <c r="H14">
        <f t="shared" ref="H14:S16" si="9">2^-H10</f>
        <v>1.3376322621295569</v>
      </c>
      <c r="I14">
        <f t="shared" si="9"/>
        <v>1.7758295556618411</v>
      </c>
      <c r="M14">
        <f t="shared" si="9"/>
        <v>0.8114281640730443</v>
      </c>
      <c r="N14">
        <f t="shared" si="9"/>
        <v>3.5211973963939971</v>
      </c>
      <c r="R14">
        <f t="shared" si="9"/>
        <v>1.0448657701521478</v>
      </c>
      <c r="S14">
        <f t="shared" si="9"/>
        <v>2.5122911217162112</v>
      </c>
    </row>
    <row r="15" spans="1:20" x14ac:dyDescent="0.35">
      <c r="A15" t="s">
        <v>40</v>
      </c>
      <c r="C15">
        <f t="shared" si="8"/>
        <v>1.0774770306399761</v>
      </c>
      <c r="D15">
        <f t="shared" si="8"/>
        <v>4.7562079980448582</v>
      </c>
      <c r="H15">
        <f t="shared" si="9"/>
        <v>0.98123172638449152</v>
      </c>
      <c r="I15">
        <f t="shared" si="9"/>
        <v>1.9529852808598105</v>
      </c>
      <c r="M15">
        <f t="shared" si="9"/>
        <v>1.0172153531938235</v>
      </c>
      <c r="N15">
        <f t="shared" si="9"/>
        <v>3.2175147951521992</v>
      </c>
      <c r="R15">
        <f t="shared" si="9"/>
        <v>1.0836317790437429</v>
      </c>
      <c r="S15">
        <f t="shared" si="9"/>
        <v>2.5062699476547725</v>
      </c>
    </row>
    <row r="16" spans="1:20" x14ac:dyDescent="0.35">
      <c r="A16" t="s">
        <v>41</v>
      </c>
      <c r="C16">
        <f t="shared" si="8"/>
        <v>0.90166822660180757</v>
      </c>
      <c r="D16">
        <f t="shared" si="8"/>
        <v>4.1061956739802747</v>
      </c>
      <c r="H16">
        <f t="shared" si="9"/>
        <v>0.76188896463079725</v>
      </c>
      <c r="I16">
        <f t="shared" si="9"/>
        <v>1.4343102604206845</v>
      </c>
      <c r="M16">
        <f t="shared" si="9"/>
        <v>1.2115379314890853</v>
      </c>
      <c r="N16">
        <f t="shared" si="9"/>
        <v>3.6001573728447887</v>
      </c>
      <c r="R16">
        <f t="shared" si="9"/>
        <v>0.88319736614820177</v>
      </c>
      <c r="S16">
        <f t="shared" si="9"/>
        <v>2.5619425664491824</v>
      </c>
    </row>
    <row r="17" spans="1:19" x14ac:dyDescent="0.35">
      <c r="A17" s="12" t="s">
        <v>36</v>
      </c>
      <c r="B17" s="12"/>
      <c r="C17" s="12">
        <f t="shared" ref="C17:D17" si="10">AVERAGE(C14:C16)</f>
        <v>1.0028176457172666</v>
      </c>
      <c r="D17" s="12">
        <f t="shared" si="10"/>
        <v>4.615735034340382</v>
      </c>
      <c r="E17" s="12"/>
      <c r="F17" s="12"/>
      <c r="G17" s="12"/>
      <c r="H17" s="12">
        <f t="shared" ref="H17:I17" si="11">AVERAGE(H14:H16)</f>
        <v>1.0269176510482818</v>
      </c>
      <c r="I17" s="12">
        <f t="shared" si="11"/>
        <v>1.7210416989807786</v>
      </c>
      <c r="J17" s="12"/>
      <c r="K17" s="12"/>
      <c r="L17" s="12"/>
      <c r="M17" s="12">
        <f t="shared" ref="M17:N17" si="12">AVERAGE(M14:M16)</f>
        <v>1.0133938162519842</v>
      </c>
      <c r="N17" s="12">
        <f t="shared" si="12"/>
        <v>3.4462898547969947</v>
      </c>
      <c r="O17" s="12"/>
      <c r="P17" s="12"/>
      <c r="Q17" s="12"/>
      <c r="R17" s="12">
        <f t="shared" ref="R17:S17" si="13">AVERAGE(R14:R16)</f>
        <v>1.0038983051146975</v>
      </c>
      <c r="S17" s="12">
        <f t="shared" si="13"/>
        <v>2.5268345452733887</v>
      </c>
    </row>
    <row r="18" spans="1:19" x14ac:dyDescent="0.35">
      <c r="A18" t="s">
        <v>17</v>
      </c>
      <c r="C18">
        <f t="shared" ref="C18:S18" si="14">STDEVA(C14:C16)</f>
        <v>9.0848639659504932E-2</v>
      </c>
      <c r="D18">
        <f t="shared" si="14"/>
        <v>0.45583605519335529</v>
      </c>
      <c r="H18">
        <f t="shared" si="14"/>
        <v>0.29057785348848542</v>
      </c>
      <c r="I18">
        <f t="shared" si="14"/>
        <v>0.26364223132241382</v>
      </c>
      <c r="M18">
        <f t="shared" si="14"/>
        <v>0.20008225709412134</v>
      </c>
      <c r="N18">
        <f t="shared" si="14"/>
        <v>0.20202027226713484</v>
      </c>
      <c r="R18">
        <f t="shared" si="14"/>
        <v>0.10631198597472957</v>
      </c>
      <c r="S18">
        <f t="shared" si="14"/>
        <v>3.055312582092902E-2</v>
      </c>
    </row>
    <row r="20" spans="1:19" x14ac:dyDescent="0.35">
      <c r="A20" s="27" t="s">
        <v>38</v>
      </c>
      <c r="B20" s="27"/>
      <c r="C20" s="27"/>
    </row>
    <row r="21" spans="1:19" x14ac:dyDescent="0.35">
      <c r="B21" s="26" t="s">
        <v>37</v>
      </c>
      <c r="C21" s="26"/>
      <c r="E21" s="26" t="s">
        <v>30</v>
      </c>
      <c r="F21" s="26"/>
    </row>
    <row r="22" spans="1:19" x14ac:dyDescent="0.35">
      <c r="B22" s="13" t="s">
        <v>32</v>
      </c>
      <c r="C22" s="13" t="s">
        <v>33</v>
      </c>
      <c r="E22" s="12" t="s">
        <v>32</v>
      </c>
      <c r="F22" s="12" t="s">
        <v>33</v>
      </c>
    </row>
    <row r="23" spans="1:19" x14ac:dyDescent="0.35">
      <c r="A23" s="1" t="s">
        <v>14</v>
      </c>
      <c r="B23" s="14">
        <v>1.0293076799100163</v>
      </c>
      <c r="C23" s="14">
        <v>4.9848014309960149</v>
      </c>
      <c r="D23" s="14"/>
      <c r="E23" s="14">
        <v>1.3376322621295569</v>
      </c>
      <c r="F23" s="14">
        <v>1.7758295556618411</v>
      </c>
    </row>
    <row r="24" spans="1:19" x14ac:dyDescent="0.35">
      <c r="A24" s="1"/>
      <c r="B24" s="14">
        <v>1.0774770306399761</v>
      </c>
      <c r="C24" s="14">
        <v>4.7562079980448582</v>
      </c>
      <c r="D24" s="14"/>
      <c r="E24" s="14">
        <v>0.98123172638449152</v>
      </c>
      <c r="F24" s="14">
        <v>1.9529852808598105</v>
      </c>
    </row>
    <row r="25" spans="1:19" x14ac:dyDescent="0.35">
      <c r="A25" s="1"/>
      <c r="B25" s="14">
        <v>0.90166822660180757</v>
      </c>
      <c r="C25" s="14">
        <v>4.1061956739802747</v>
      </c>
      <c r="D25" s="14"/>
      <c r="E25" s="14">
        <v>0.76188896463079725</v>
      </c>
      <c r="F25" s="14">
        <v>1.4343102604206845</v>
      </c>
    </row>
    <row r="26" spans="1:19" x14ac:dyDescent="0.35">
      <c r="A26" s="1" t="s">
        <v>15</v>
      </c>
      <c r="B26" s="14">
        <v>0.8114281640730443</v>
      </c>
      <c r="C26" s="14">
        <v>3.5211973963939971</v>
      </c>
      <c r="D26" s="14"/>
      <c r="E26" s="14">
        <v>1.0448657701521478</v>
      </c>
      <c r="F26" s="14">
        <v>2.5122911217162112</v>
      </c>
    </row>
    <row r="27" spans="1:19" x14ac:dyDescent="0.35">
      <c r="A27" s="1"/>
      <c r="B27" s="14">
        <v>1.0172153531938235</v>
      </c>
      <c r="C27" s="14">
        <v>3.2175147951521992</v>
      </c>
      <c r="D27" s="14"/>
      <c r="E27" s="14">
        <v>1.0836317790437429</v>
      </c>
      <c r="F27" s="14">
        <v>2.5062699476547725</v>
      </c>
    </row>
    <row r="28" spans="1:19" x14ac:dyDescent="0.35">
      <c r="A28" s="1"/>
      <c r="B28" s="14">
        <v>1.2115379314890853</v>
      </c>
      <c r="C28" s="14">
        <v>3.6001573728447887</v>
      </c>
      <c r="D28" s="14"/>
      <c r="E28" s="14">
        <v>0.88319736614820177</v>
      </c>
      <c r="F28" s="14">
        <v>2.5619425664491824</v>
      </c>
    </row>
    <row r="29" spans="1:19" x14ac:dyDescent="0.35">
      <c r="A29" s="15" t="s">
        <v>36</v>
      </c>
      <c r="B29" s="16">
        <f>AVERAGE(B23:B28)</f>
        <v>1.0081057309846255</v>
      </c>
      <c r="C29" s="16">
        <f t="shared" ref="C29:F29" si="15">AVERAGE(C23:C28)</f>
        <v>4.0310124445686881</v>
      </c>
      <c r="D29" s="16"/>
      <c r="E29" s="16">
        <f t="shared" si="15"/>
        <v>1.0154079780814895</v>
      </c>
      <c r="F29" s="16">
        <f t="shared" si="15"/>
        <v>2.1239381221270839</v>
      </c>
    </row>
    <row r="30" spans="1:19" x14ac:dyDescent="0.35">
      <c r="A30" s="1" t="s">
        <v>17</v>
      </c>
      <c r="B30" s="14">
        <f>STDEVA(B23:B28)</f>
        <v>0.13909748591436819</v>
      </c>
      <c r="C30" s="14">
        <f t="shared" ref="C30:F30" si="16">STDEVA(C23:C28)</f>
        <v>0.71394683852205421</v>
      </c>
      <c r="D30" s="14"/>
      <c r="E30" s="14">
        <f t="shared" si="16"/>
        <v>0.19609706271668048</v>
      </c>
      <c r="F30" s="14">
        <f t="shared" si="16"/>
        <v>0.47219373269299109</v>
      </c>
    </row>
    <row r="31" spans="1:19" x14ac:dyDescent="0.35">
      <c r="C31" s="4"/>
      <c r="D31" s="4"/>
      <c r="E31" s="4"/>
      <c r="F31" s="4"/>
    </row>
    <row r="32" spans="1:19" x14ac:dyDescent="0.35">
      <c r="C32" s="4"/>
      <c r="D32" s="4"/>
      <c r="E32" s="4"/>
      <c r="F32" s="4"/>
    </row>
  </sheetData>
  <mergeCells count="9">
    <mergeCell ref="B21:C21"/>
    <mergeCell ref="E21:F21"/>
    <mergeCell ref="A20:C20"/>
    <mergeCell ref="B1:J1"/>
    <mergeCell ref="L1:T1"/>
    <mergeCell ref="B2:E2"/>
    <mergeCell ref="G2:J2"/>
    <mergeCell ref="L2:O2"/>
    <mergeCell ref="Q2:T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Panel B</vt:lpstr>
      <vt:lpstr>Panel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Rubén</dc:creator>
  <cp:lastModifiedBy>Rubén</cp:lastModifiedBy>
  <cp:lastPrinted>2018-10-26T16:54:24Z</cp:lastPrinted>
  <dcterms:created xsi:type="dcterms:W3CDTF">2018-03-08T16:27:43Z</dcterms:created>
  <dcterms:modified xsi:type="dcterms:W3CDTF">2018-10-26T18:38:38Z</dcterms:modified>
</cp:coreProperties>
</file>