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bén\Desktop\source files\"/>
    </mc:Choice>
  </mc:AlternateContent>
  <xr:revisionPtr revIDLastSave="0" documentId="13_ncr:1_{32264A14-A34B-41A4-A0CA-91EF8383B604}" xr6:coauthVersionLast="37" xr6:coauthVersionMax="37" xr10:uidLastSave="{00000000-0000-0000-0000-000000000000}"/>
  <bookViews>
    <workbookView xWindow="240" yWindow="140" windowWidth="20120" windowHeight="7940" activeTab="2" xr2:uid="{00000000-000D-0000-FFFF-FFFF00000000}"/>
  </bookViews>
  <sheets>
    <sheet name="Panel B" sheetId="1" r:id="rId1"/>
    <sheet name="Panel C" sheetId="2" r:id="rId2"/>
    <sheet name="Panel E and supplement 1" sheetId="3" r:id="rId3"/>
  </sheet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10" i="2" l="1"/>
  <c r="N10" i="2"/>
  <c r="O10" i="2"/>
  <c r="P10" i="2"/>
  <c r="Q10" i="2"/>
  <c r="R10" i="2"/>
  <c r="S10" i="2"/>
  <c r="M9" i="2"/>
  <c r="N9" i="2"/>
  <c r="O9" i="2"/>
  <c r="P9" i="2"/>
  <c r="Q9" i="2"/>
  <c r="R9" i="2"/>
  <c r="S9" i="2"/>
  <c r="M8" i="2"/>
  <c r="N8" i="2"/>
  <c r="O8" i="2"/>
  <c r="P8" i="2"/>
  <c r="Q8" i="2"/>
  <c r="R8" i="2"/>
  <c r="S8" i="2"/>
  <c r="D8" i="2"/>
  <c r="E8" i="2"/>
  <c r="F8" i="2"/>
  <c r="G8" i="2"/>
  <c r="H8" i="2"/>
  <c r="I8" i="2"/>
  <c r="D9" i="2"/>
  <c r="E9" i="2"/>
  <c r="F9" i="2"/>
  <c r="G9" i="2"/>
  <c r="H9" i="2"/>
  <c r="I9" i="2"/>
  <c r="D10" i="2"/>
  <c r="E10" i="2"/>
  <c r="F10" i="2"/>
  <c r="G10" i="2"/>
  <c r="H10" i="2"/>
  <c r="I10" i="2"/>
  <c r="C10" i="2"/>
  <c r="C9" i="2"/>
  <c r="C8" i="2"/>
  <c r="L8" i="1"/>
  <c r="M8" i="1"/>
  <c r="N8" i="1"/>
  <c r="O8" i="1"/>
  <c r="P8" i="1"/>
  <c r="Q8" i="1"/>
  <c r="L7" i="1"/>
  <c r="M7" i="1"/>
  <c r="N7" i="1"/>
  <c r="O7" i="1"/>
  <c r="P7" i="1"/>
  <c r="Q7" i="1"/>
  <c r="D8" i="1"/>
  <c r="E8" i="1"/>
  <c r="F8" i="1"/>
  <c r="G8" i="1"/>
  <c r="H8" i="1"/>
  <c r="C8" i="1"/>
  <c r="D7" i="1"/>
  <c r="E7" i="1"/>
  <c r="F7" i="1"/>
  <c r="G7" i="1"/>
  <c r="H7" i="1"/>
  <c r="C7" i="1"/>
  <c r="T36" i="3"/>
  <c r="U46" i="3"/>
  <c r="U47" i="3"/>
  <c r="U48" i="3"/>
  <c r="U50" i="3"/>
  <c r="T46" i="3"/>
  <c r="T47" i="3"/>
  <c r="T48" i="3"/>
  <c r="T50" i="3"/>
  <c r="Q36" i="3"/>
  <c r="R46" i="3"/>
  <c r="R47" i="3"/>
  <c r="R48" i="3"/>
  <c r="R50" i="3"/>
  <c r="Q46" i="3"/>
  <c r="Q47" i="3"/>
  <c r="Q48" i="3"/>
  <c r="Q50" i="3"/>
  <c r="N36" i="3"/>
  <c r="O46" i="3"/>
  <c r="O47" i="3"/>
  <c r="O48" i="3"/>
  <c r="O50" i="3"/>
  <c r="N46" i="3"/>
  <c r="N47" i="3"/>
  <c r="N48" i="3"/>
  <c r="N50" i="3"/>
  <c r="K36" i="3"/>
  <c r="L46" i="3"/>
  <c r="L47" i="3"/>
  <c r="L48" i="3"/>
  <c r="L50" i="3"/>
  <c r="K46" i="3"/>
  <c r="K47" i="3"/>
  <c r="K48" i="3"/>
  <c r="K50" i="3"/>
  <c r="H36" i="3"/>
  <c r="I46" i="3"/>
  <c r="I47" i="3"/>
  <c r="I48" i="3"/>
  <c r="I50" i="3"/>
  <c r="H46" i="3"/>
  <c r="H47" i="3"/>
  <c r="H48" i="3"/>
  <c r="H50" i="3"/>
  <c r="E36" i="3"/>
  <c r="F46" i="3"/>
  <c r="F47" i="3"/>
  <c r="F48" i="3"/>
  <c r="F50" i="3"/>
  <c r="E46" i="3"/>
  <c r="E47" i="3"/>
  <c r="E48" i="3"/>
  <c r="E50" i="3"/>
  <c r="B36" i="3"/>
  <c r="C46" i="3"/>
  <c r="C47" i="3"/>
  <c r="C48" i="3"/>
  <c r="C50" i="3"/>
  <c r="B46" i="3"/>
  <c r="B47" i="3"/>
  <c r="B48" i="3"/>
  <c r="B50" i="3"/>
  <c r="U49" i="3"/>
  <c r="T49" i="3"/>
  <c r="R49" i="3"/>
  <c r="Q49" i="3"/>
  <c r="O49" i="3"/>
  <c r="N49" i="3"/>
  <c r="L49" i="3"/>
  <c r="K49" i="3"/>
  <c r="I49" i="3"/>
  <c r="H49" i="3"/>
  <c r="F49" i="3"/>
  <c r="E49" i="3"/>
  <c r="C49" i="3"/>
  <c r="B49" i="3"/>
  <c r="U36" i="3"/>
  <c r="R36" i="3"/>
  <c r="O36" i="3"/>
  <c r="L36" i="3"/>
  <c r="I36" i="3"/>
  <c r="F36" i="3"/>
  <c r="C36" i="3"/>
  <c r="G10" i="3"/>
  <c r="H16" i="3"/>
  <c r="H17" i="3"/>
  <c r="P11" i="3"/>
  <c r="H18" i="3"/>
  <c r="H19" i="3"/>
  <c r="H20" i="3"/>
  <c r="Y11" i="3"/>
  <c r="H21" i="3"/>
  <c r="H22" i="3"/>
  <c r="H23" i="3"/>
  <c r="H25" i="3"/>
  <c r="G16" i="3"/>
  <c r="G17" i="3"/>
  <c r="G18" i="3"/>
  <c r="G19" i="3"/>
  <c r="G20" i="3"/>
  <c r="G21" i="3"/>
  <c r="G22" i="3"/>
  <c r="G23" i="3"/>
  <c r="G25" i="3"/>
  <c r="E10" i="3"/>
  <c r="F16" i="3"/>
  <c r="F17" i="3"/>
  <c r="N11" i="3"/>
  <c r="F18" i="3"/>
  <c r="F19" i="3"/>
  <c r="F20" i="3"/>
  <c r="W11" i="3"/>
  <c r="F21" i="3"/>
  <c r="F22" i="3"/>
  <c r="F23" i="3"/>
  <c r="F25" i="3"/>
  <c r="E16" i="3"/>
  <c r="E17" i="3"/>
  <c r="E18" i="3"/>
  <c r="E19" i="3"/>
  <c r="E20" i="3"/>
  <c r="E21" i="3"/>
  <c r="E22" i="3"/>
  <c r="E23" i="3"/>
  <c r="E25" i="3"/>
  <c r="C10" i="3"/>
  <c r="D16" i="3"/>
  <c r="D17" i="3"/>
  <c r="L11" i="3"/>
  <c r="D18" i="3"/>
  <c r="D19" i="3"/>
  <c r="D20" i="3"/>
  <c r="U11" i="3"/>
  <c r="D21" i="3"/>
  <c r="D22" i="3"/>
  <c r="D23" i="3"/>
  <c r="D25" i="3"/>
  <c r="C16" i="3"/>
  <c r="C17" i="3"/>
  <c r="C18" i="3"/>
  <c r="C19" i="3"/>
  <c r="C20" i="3"/>
  <c r="C21" i="3"/>
  <c r="C22" i="3"/>
  <c r="C23" i="3"/>
  <c r="C25" i="3"/>
  <c r="B16" i="3"/>
  <c r="B17" i="3"/>
  <c r="B18" i="3"/>
  <c r="B19" i="3"/>
  <c r="B20" i="3"/>
  <c r="B21" i="3"/>
  <c r="B22" i="3"/>
  <c r="B23" i="3"/>
  <c r="B25" i="3"/>
  <c r="H24" i="3"/>
  <c r="G24" i="3"/>
  <c r="F24" i="3"/>
  <c r="E24" i="3"/>
  <c r="D24" i="3"/>
  <c r="C24" i="3"/>
  <c r="B24" i="3"/>
  <c r="Z12" i="3"/>
  <c r="Y12" i="3"/>
  <c r="X12" i="3"/>
  <c r="W12" i="3"/>
  <c r="V12" i="3"/>
  <c r="U12" i="3"/>
  <c r="T12" i="3"/>
  <c r="Q12" i="3"/>
  <c r="P12" i="3"/>
  <c r="O12" i="3"/>
  <c r="N12" i="3"/>
  <c r="M12" i="3"/>
  <c r="L12" i="3"/>
  <c r="K12" i="3"/>
  <c r="Z11" i="3"/>
  <c r="X11" i="3"/>
  <c r="V11" i="3"/>
  <c r="Q11" i="3"/>
  <c r="O11" i="3"/>
  <c r="M11" i="3"/>
  <c r="K11" i="3"/>
  <c r="H11" i="3"/>
  <c r="G11" i="3"/>
  <c r="F11" i="3"/>
  <c r="E11" i="3"/>
  <c r="D11" i="3"/>
  <c r="C11" i="3"/>
  <c r="B11" i="3"/>
  <c r="H10" i="3"/>
  <c r="F10" i="3"/>
  <c r="D10" i="3"/>
  <c r="B10" i="3"/>
  <c r="I22" i="2"/>
  <c r="I23" i="2"/>
  <c r="H22" i="2"/>
  <c r="H23" i="2"/>
  <c r="G22" i="2"/>
  <c r="G23" i="2"/>
  <c r="F22" i="2"/>
  <c r="F23" i="2"/>
  <c r="E22" i="2"/>
  <c r="E23" i="2"/>
  <c r="D22" i="2"/>
  <c r="D23" i="2"/>
  <c r="C22" i="2"/>
  <c r="C23" i="2"/>
  <c r="I21" i="2"/>
  <c r="H21" i="2"/>
  <c r="G21" i="2"/>
  <c r="F21" i="2"/>
  <c r="E21" i="2"/>
  <c r="D21" i="2"/>
  <c r="C21" i="2"/>
  <c r="D20" i="1"/>
  <c r="D21" i="1"/>
  <c r="E20" i="1"/>
  <c r="E21" i="1"/>
  <c r="F20" i="1"/>
  <c r="F21" i="1"/>
  <c r="G20" i="1"/>
  <c r="G21" i="1"/>
  <c r="H20" i="1"/>
  <c r="H21" i="1"/>
  <c r="C20" i="1"/>
  <c r="C21" i="1"/>
  <c r="D19" i="1"/>
  <c r="E19" i="1"/>
  <c r="F19" i="1"/>
  <c r="G19" i="1"/>
  <c r="H19" i="1"/>
  <c r="C19" i="1"/>
</calcChain>
</file>

<file path=xl/sharedStrings.xml><?xml version="1.0" encoding="utf-8"?>
<sst xmlns="http://schemas.openxmlformats.org/spreadsheetml/2006/main" count="860" uniqueCount="46">
  <si>
    <t>exp1</t>
  </si>
  <si>
    <t>exp2</t>
  </si>
  <si>
    <t>siControl</t>
  </si>
  <si>
    <t>siFMR1_2</t>
  </si>
  <si>
    <t>siFMR1_3</t>
  </si>
  <si>
    <t>si_FMR1_4</t>
  </si>
  <si>
    <t>siFMR1_10</t>
  </si>
  <si>
    <t>siFMR1_pool</t>
  </si>
  <si>
    <t>Replicate 1</t>
  </si>
  <si>
    <t>Replicate 2</t>
  </si>
  <si>
    <t>Replicate 3</t>
  </si>
  <si>
    <t>average</t>
  </si>
  <si>
    <t>S.D.</t>
  </si>
  <si>
    <t>S.E.</t>
  </si>
  <si>
    <t>Figure 3 Panel B-Plaque assay</t>
  </si>
  <si>
    <t>PFU/mL</t>
  </si>
  <si>
    <t>Mean Fluorescence Intensities of envelope protein</t>
  </si>
  <si>
    <t>NI</t>
  </si>
  <si>
    <t>siFMR1_4</t>
  </si>
  <si>
    <t>EXP 1</t>
  </si>
  <si>
    <t>EXP2</t>
  </si>
  <si>
    <t>Figure 3-figure supplement 1 Percentage of infection MFI envelope protein</t>
  </si>
  <si>
    <t>exp3</t>
  </si>
  <si>
    <t>ZIKV-Cambodia</t>
  </si>
  <si>
    <t>ZIKV-Puerto Rico</t>
  </si>
  <si>
    <t>DENV-NGC</t>
  </si>
  <si>
    <t>siFMR1</t>
  </si>
  <si>
    <t>ni</t>
  </si>
  <si>
    <t>Average</t>
  </si>
  <si>
    <t>Ratio</t>
  </si>
  <si>
    <t>Normalized vs siControl</t>
  </si>
  <si>
    <t>EXP1 replicate 1</t>
  </si>
  <si>
    <t>EXP1 replicate 2</t>
  </si>
  <si>
    <t>EXP2 replicate 1</t>
  </si>
  <si>
    <t>EXP2 replicate 2</t>
  </si>
  <si>
    <t>EXP2 replicate 3</t>
  </si>
  <si>
    <t>EXP3 replicate 1</t>
  </si>
  <si>
    <t>EXP3 replicate 2</t>
  </si>
  <si>
    <t>EXP replicate 3</t>
  </si>
  <si>
    <t>Figure 3 panel E- plaque assay ZIKV-Cambodia PFU/mL ZIKV-Puerto Rico PFU/mL DENV-NGC  FFU/mL</t>
  </si>
  <si>
    <t>DENV</t>
  </si>
  <si>
    <t>exp 1</t>
  </si>
  <si>
    <t>SD</t>
  </si>
  <si>
    <t>Figure 3 panel C-Percentage of infection ZIKV-Dakar</t>
  </si>
  <si>
    <t>siControl vs:</t>
  </si>
  <si>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 xml:space="preserve"> value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</si>
</sst>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0.0000"/>
    <numFmt numFmtId="166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11" fontId="0" fillId="0" borderId="0" xfId="0" applyNumberFormat="1"/>
    <xf numFmtId="11" fontId="0" fillId="4" borderId="0" xfId="0" applyNumberFormat="1" applyFill="1"/>
    <xf numFmtId="0" fontId="1" fillId="0" borderId="0" xfId="0" applyFont="1"/>
    <xf numFmtId="0" fontId="1" fillId="4" borderId="0" xfId="0" applyFont="1" applyFill="1"/>
    <xf numFmtId="0" fontId="1" fillId="2" borderId="0" xfId="0" applyFont="1" applyFill="1"/>
    <xf numFmtId="0" fontId="1" fillId="3" borderId="0" xfId="0" applyFont="1" applyFill="1"/>
    <xf numFmtId="0" fontId="0" fillId="5" borderId="0" xfId="0" applyFill="1"/>
    <xf numFmtId="0" fontId="1" fillId="6" borderId="0" xfId="0" applyFont="1" applyFill="1"/>
    <xf numFmtId="0" fontId="1" fillId="7" borderId="0" xfId="0" applyFont="1" applyFill="1"/>
    <xf numFmtId="0" fontId="0" fillId="8" borderId="0" xfId="0" applyFill="1"/>
    <xf numFmtId="0" fontId="1" fillId="5" borderId="0" xfId="0" applyFont="1" applyFill="1"/>
    <xf numFmtId="0" fontId="1" fillId="5" borderId="0" xfId="0" applyFont="1" applyFill="1" applyAlignment="1"/>
    <xf numFmtId="0" fontId="1" fillId="11" borderId="0" xfId="0" applyFont="1" applyFill="1"/>
    <xf numFmtId="2" fontId="0" fillId="0" borderId="0" xfId="0" applyNumberFormat="1"/>
    <xf numFmtId="0" fontId="0" fillId="12" borderId="0" xfId="0" applyFill="1"/>
    <xf numFmtId="0" fontId="1" fillId="15" borderId="0" xfId="0" applyFont="1" applyFill="1"/>
    <xf numFmtId="0" fontId="0" fillId="0" borderId="0" xfId="0" applyFont="1" applyFill="1"/>
    <xf numFmtId="0" fontId="0" fillId="0" borderId="0" xfId="0" applyFill="1"/>
    <xf numFmtId="11" fontId="1" fillId="0" borderId="0" xfId="0" applyNumberFormat="1" applyFont="1"/>
    <xf numFmtId="0" fontId="1" fillId="0" borderId="0" xfId="0" applyFont="1" applyFill="1"/>
    <xf numFmtId="0" fontId="0" fillId="0" borderId="0" xfId="0" applyAlignmen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0" applyNumberFormat="1"/>
    <xf numFmtId="165" fontId="1" fillId="15" borderId="0" xfId="0" applyNumberFormat="1" applyFont="1" applyFill="1"/>
    <xf numFmtId="0" fontId="1" fillId="5" borderId="0" xfId="0" applyFont="1" applyFill="1" applyAlignment="1">
      <alignment horizontal="center"/>
    </xf>
    <xf numFmtId="0" fontId="1" fillId="13" borderId="0" xfId="0" applyFont="1" applyFill="1" applyAlignment="1">
      <alignment horizontal="center"/>
    </xf>
    <xf numFmtId="0" fontId="1" fillId="14" borderId="0" xfId="0" applyFont="1" applyFill="1" applyAlignment="1">
      <alignment horizontal="center"/>
    </xf>
    <xf numFmtId="0" fontId="1" fillId="9" borderId="0" xfId="0" applyFont="1" applyFill="1" applyAlignment="1">
      <alignment horizontal="center"/>
    </xf>
    <xf numFmtId="0" fontId="1" fillId="12" borderId="0" xfId="0" applyFont="1" applyFill="1" applyAlignment="1">
      <alignment horizontal="center"/>
    </xf>
    <xf numFmtId="0" fontId="1" fillId="10" borderId="0" xfId="0" applyFont="1" applyFill="1" applyAlignment="1">
      <alignment horizontal="center"/>
    </xf>
    <xf numFmtId="0" fontId="1" fillId="15" borderId="0" xfId="0" applyFont="1" applyFill="1" applyAlignment="1">
      <alignment horizontal="center"/>
    </xf>
    <xf numFmtId="0" fontId="0" fillId="0" borderId="0" xfId="0" applyNumberFormat="1" applyFill="1"/>
    <xf numFmtId="0" fontId="1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5"/>
  <sheetViews>
    <sheetView topLeftCell="A22" workbookViewId="0">
      <selection activeCell="B22" sqref="B22:H23"/>
    </sheetView>
  </sheetViews>
  <sheetFormatPr baseColWidth="10" defaultColWidth="8.7265625" defaultRowHeight="14.5" x14ac:dyDescent="0.35"/>
  <cols>
    <col min="2" max="2" width="9.81640625" customWidth="1"/>
    <col min="3" max="3" width="10.7265625" customWidth="1"/>
    <col min="4" max="4" width="9.6328125" customWidth="1"/>
    <col min="5" max="5" width="12.26953125" customWidth="1"/>
    <col min="6" max="6" width="12.90625" customWidth="1"/>
    <col min="7" max="7" width="14.6328125" customWidth="1"/>
    <col min="8" max="8" width="14.453125" customWidth="1"/>
  </cols>
  <sheetData>
    <row r="1" spans="1:17" x14ac:dyDescent="0.35">
      <c r="A1" s="27" t="s">
        <v>14</v>
      </c>
      <c r="B1" s="27"/>
      <c r="C1" s="27"/>
      <c r="D1" s="11" t="s">
        <v>15</v>
      </c>
    </row>
    <row r="3" spans="1:17" x14ac:dyDescent="0.35">
      <c r="A3" s="6" t="s">
        <v>0</v>
      </c>
      <c r="B3" s="5"/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J3" s="6" t="s">
        <v>1</v>
      </c>
      <c r="K3" s="5"/>
      <c r="L3" s="5" t="s">
        <v>2</v>
      </c>
      <c r="M3" s="5" t="s">
        <v>3</v>
      </c>
      <c r="N3" s="5" t="s">
        <v>4</v>
      </c>
      <c r="O3" s="5" t="s">
        <v>5</v>
      </c>
      <c r="P3" s="5" t="s">
        <v>6</v>
      </c>
      <c r="Q3" s="5" t="s">
        <v>7</v>
      </c>
    </row>
    <row r="4" spans="1:17" x14ac:dyDescent="0.35">
      <c r="B4" s="3" t="s">
        <v>8</v>
      </c>
      <c r="C4" s="1">
        <v>100000</v>
      </c>
      <c r="D4" s="1">
        <v>1000000</v>
      </c>
      <c r="E4" s="1">
        <v>650000</v>
      </c>
      <c r="F4" s="1">
        <v>1150000</v>
      </c>
      <c r="G4" s="1">
        <v>800000</v>
      </c>
      <c r="H4" s="1">
        <v>900000</v>
      </c>
      <c r="K4" s="3" t="s">
        <v>8</v>
      </c>
      <c r="L4" s="1">
        <v>500000</v>
      </c>
      <c r="M4" s="1">
        <v>2950000</v>
      </c>
      <c r="N4" s="1">
        <v>1500000</v>
      </c>
      <c r="O4" s="1">
        <v>1000000</v>
      </c>
      <c r="P4" s="1">
        <v>1000000</v>
      </c>
      <c r="Q4" s="1">
        <v>2500000</v>
      </c>
    </row>
    <row r="5" spans="1:17" x14ac:dyDescent="0.35">
      <c r="B5" s="3" t="s">
        <v>9</v>
      </c>
      <c r="C5" s="1">
        <v>150000</v>
      </c>
      <c r="D5" s="1">
        <v>1200000</v>
      </c>
      <c r="E5" s="1">
        <v>800000</v>
      </c>
      <c r="F5" s="1">
        <v>850000</v>
      </c>
      <c r="G5" s="1">
        <v>450000</v>
      </c>
      <c r="H5" s="1">
        <v>1500000</v>
      </c>
      <c r="K5" s="3" t="s">
        <v>9</v>
      </c>
      <c r="L5" s="1">
        <v>850000</v>
      </c>
      <c r="M5" s="1">
        <v>1800000</v>
      </c>
      <c r="N5" s="1">
        <v>1150000</v>
      </c>
      <c r="O5" s="1">
        <v>1750000</v>
      </c>
      <c r="P5" s="1">
        <v>1100000</v>
      </c>
      <c r="Q5" s="1">
        <v>2150000</v>
      </c>
    </row>
    <row r="6" spans="1:17" x14ac:dyDescent="0.35">
      <c r="B6" s="3" t="s">
        <v>10</v>
      </c>
      <c r="C6" s="1">
        <v>450000</v>
      </c>
      <c r="D6" s="1">
        <v>1500000</v>
      </c>
      <c r="E6" s="1">
        <v>750000</v>
      </c>
      <c r="F6" s="1">
        <v>850000</v>
      </c>
      <c r="G6" s="1">
        <v>750000</v>
      </c>
      <c r="H6" s="1">
        <v>1150000</v>
      </c>
      <c r="K6" s="3" t="s">
        <v>10</v>
      </c>
      <c r="L6" s="1">
        <v>350000</v>
      </c>
      <c r="M6" s="1">
        <v>2125000</v>
      </c>
      <c r="N6" s="1">
        <v>1725000</v>
      </c>
      <c r="O6" s="1">
        <v>1400000</v>
      </c>
      <c r="P6" s="1">
        <v>800000</v>
      </c>
      <c r="Q6" s="1">
        <v>2875000</v>
      </c>
    </row>
    <row r="7" spans="1:17" x14ac:dyDescent="0.35">
      <c r="B7" s="3" t="s">
        <v>28</v>
      </c>
      <c r="C7" s="1">
        <f>AVERAGE(C4:C6)</f>
        <v>233333.33333333334</v>
      </c>
      <c r="D7" s="1">
        <f t="shared" ref="D7:H7" si="0">AVERAGE(D4:D6)</f>
        <v>1233333.3333333333</v>
      </c>
      <c r="E7" s="1">
        <f t="shared" si="0"/>
        <v>733333.33333333337</v>
      </c>
      <c r="F7" s="1">
        <f t="shared" si="0"/>
        <v>950000</v>
      </c>
      <c r="G7" s="1">
        <f t="shared" si="0"/>
        <v>666666.66666666663</v>
      </c>
      <c r="H7" s="1">
        <f t="shared" si="0"/>
        <v>1183333.3333333333</v>
      </c>
      <c r="I7" s="1"/>
      <c r="J7" s="1"/>
      <c r="K7" s="3" t="s">
        <v>28</v>
      </c>
      <c r="L7" s="1">
        <f t="shared" ref="L7" si="1">AVERAGE(L4:L6)</f>
        <v>566666.66666666663</v>
      </c>
      <c r="M7" s="1">
        <f t="shared" ref="M7" si="2">AVERAGE(M4:M6)</f>
        <v>2291666.6666666665</v>
      </c>
      <c r="N7" s="1">
        <f t="shared" ref="N7" si="3">AVERAGE(N4:N6)</f>
        <v>1458333.3333333333</v>
      </c>
      <c r="O7" s="1">
        <f t="shared" ref="O7" si="4">AVERAGE(O4:O6)</f>
        <v>1383333.3333333333</v>
      </c>
      <c r="P7" s="1">
        <f t="shared" ref="P7" si="5">AVERAGE(P4:P6)</f>
        <v>966666.66666666663</v>
      </c>
      <c r="Q7" s="1">
        <f t="shared" ref="Q7" si="6">AVERAGE(Q4:Q6)</f>
        <v>2508333.3333333335</v>
      </c>
    </row>
    <row r="8" spans="1:17" x14ac:dyDescent="0.35">
      <c r="B8" s="3" t="s">
        <v>12</v>
      </c>
      <c r="C8" s="1">
        <f>STDEVA(C4:C6)</f>
        <v>189296.9448600091</v>
      </c>
      <c r="D8" s="1">
        <f t="shared" ref="D8:Q8" si="7">STDEVA(D4:D6)</f>
        <v>251661.14784235865</v>
      </c>
      <c r="E8" s="1">
        <f t="shared" si="7"/>
        <v>76376.261582597333</v>
      </c>
      <c r="F8" s="1">
        <f t="shared" si="7"/>
        <v>173205.08075688774</v>
      </c>
      <c r="G8" s="1">
        <f t="shared" si="7"/>
        <v>189296.94486000921</v>
      </c>
      <c r="H8" s="1">
        <f t="shared" si="7"/>
        <v>301385.68866708525</v>
      </c>
      <c r="I8" s="1"/>
      <c r="J8" s="1"/>
      <c r="K8" s="3" t="s">
        <v>12</v>
      </c>
      <c r="L8" s="1">
        <f t="shared" si="7"/>
        <v>256580.07197234416</v>
      </c>
      <c r="M8" s="1">
        <f t="shared" si="7"/>
        <v>592839.21372774674</v>
      </c>
      <c r="N8" s="1">
        <f t="shared" si="7"/>
        <v>289755.6441785621</v>
      </c>
      <c r="O8" s="1">
        <f t="shared" si="7"/>
        <v>375277.67497325694</v>
      </c>
      <c r="P8" s="1">
        <f t="shared" si="7"/>
        <v>152752.52316519441</v>
      </c>
      <c r="Q8" s="1">
        <f t="shared" si="7"/>
        <v>362571.83196345245</v>
      </c>
    </row>
    <row r="9" spans="1:17" x14ac:dyDescent="0.35">
      <c r="B9" s="3"/>
      <c r="C9" s="1"/>
      <c r="D9" s="1"/>
      <c r="E9" s="1"/>
      <c r="F9" s="1"/>
      <c r="G9" s="1"/>
      <c r="H9" s="1"/>
      <c r="I9" s="1"/>
      <c r="J9" s="1"/>
      <c r="K9" s="3"/>
      <c r="L9" s="1"/>
      <c r="M9" s="1"/>
      <c r="N9" s="1"/>
      <c r="O9" s="1"/>
      <c r="P9" s="1"/>
      <c r="Q9" s="1"/>
    </row>
    <row r="12" spans="1:17" x14ac:dyDescent="0.35">
      <c r="B12" s="5"/>
      <c r="C12" s="5" t="s">
        <v>2</v>
      </c>
      <c r="D12" s="5" t="s">
        <v>3</v>
      </c>
      <c r="E12" s="5" t="s">
        <v>4</v>
      </c>
      <c r="F12" s="5" t="s">
        <v>5</v>
      </c>
      <c r="G12" s="5" t="s">
        <v>6</v>
      </c>
      <c r="H12" s="5" t="s">
        <v>7</v>
      </c>
    </row>
    <row r="13" spans="1:17" x14ac:dyDescent="0.35">
      <c r="A13" s="6" t="s">
        <v>0</v>
      </c>
      <c r="B13" s="3" t="s">
        <v>8</v>
      </c>
      <c r="C13" s="1">
        <v>100000</v>
      </c>
      <c r="D13" s="1">
        <v>1000000</v>
      </c>
      <c r="E13" s="1">
        <v>650000</v>
      </c>
      <c r="F13" s="1">
        <v>1150000</v>
      </c>
      <c r="G13" s="1">
        <v>800000</v>
      </c>
      <c r="H13" s="1">
        <v>900000</v>
      </c>
    </row>
    <row r="14" spans="1:17" x14ac:dyDescent="0.35">
      <c r="B14" s="3" t="s">
        <v>9</v>
      </c>
      <c r="C14" s="1">
        <v>150000</v>
      </c>
      <c r="D14" s="1">
        <v>1200000</v>
      </c>
      <c r="E14" s="1">
        <v>800000</v>
      </c>
      <c r="F14" s="1">
        <v>850000</v>
      </c>
      <c r="G14" s="1">
        <v>450000</v>
      </c>
      <c r="H14" s="1">
        <v>1500000</v>
      </c>
    </row>
    <row r="15" spans="1:17" x14ac:dyDescent="0.35">
      <c r="B15" s="3" t="s">
        <v>10</v>
      </c>
      <c r="C15" s="1">
        <v>450000</v>
      </c>
      <c r="D15" s="1">
        <v>1500000</v>
      </c>
      <c r="E15" s="1">
        <v>750000</v>
      </c>
      <c r="F15" s="1">
        <v>850000</v>
      </c>
      <c r="G15" s="1">
        <v>750000</v>
      </c>
      <c r="H15" s="1">
        <v>1150000</v>
      </c>
    </row>
    <row r="16" spans="1:17" x14ac:dyDescent="0.35">
      <c r="A16" s="6" t="s">
        <v>1</v>
      </c>
      <c r="B16" s="3" t="s">
        <v>8</v>
      </c>
      <c r="C16" s="1">
        <v>500000</v>
      </c>
      <c r="D16" s="1">
        <v>2950000</v>
      </c>
      <c r="E16" s="1">
        <v>1500000</v>
      </c>
      <c r="F16" s="1">
        <v>1000000</v>
      </c>
      <c r="G16" s="1">
        <v>1000000</v>
      </c>
      <c r="H16" s="1">
        <v>2500000</v>
      </c>
    </row>
    <row r="17" spans="2:8" x14ac:dyDescent="0.35">
      <c r="B17" s="3" t="s">
        <v>9</v>
      </c>
      <c r="C17" s="1">
        <v>850000</v>
      </c>
      <c r="D17" s="1">
        <v>1800000</v>
      </c>
      <c r="E17" s="1">
        <v>1150000</v>
      </c>
      <c r="F17" s="1">
        <v>1750000</v>
      </c>
      <c r="G17" s="1">
        <v>1100000</v>
      </c>
      <c r="H17" s="1">
        <v>2150000</v>
      </c>
    </row>
    <row r="18" spans="2:8" x14ac:dyDescent="0.35">
      <c r="B18" s="3" t="s">
        <v>10</v>
      </c>
      <c r="C18" s="1">
        <v>350000</v>
      </c>
      <c r="D18" s="1">
        <v>2125000</v>
      </c>
      <c r="E18" s="1">
        <v>1725000</v>
      </c>
      <c r="F18" s="1">
        <v>1400000</v>
      </c>
      <c r="G18" s="1">
        <v>800000</v>
      </c>
      <c r="H18" s="1">
        <v>2875000</v>
      </c>
    </row>
    <row r="19" spans="2:8" x14ac:dyDescent="0.35">
      <c r="B19" s="4" t="s">
        <v>11</v>
      </c>
      <c r="C19" s="2">
        <f>AVERAGE(C13:C18)</f>
        <v>400000</v>
      </c>
      <c r="D19" s="2">
        <f t="shared" ref="D19:H19" si="8">AVERAGE(D13:D18)</f>
        <v>1762500</v>
      </c>
      <c r="E19" s="2">
        <f t="shared" si="8"/>
        <v>1095833.3333333333</v>
      </c>
      <c r="F19" s="2">
        <f t="shared" si="8"/>
        <v>1166666.6666666667</v>
      </c>
      <c r="G19" s="2">
        <f t="shared" si="8"/>
        <v>816666.66666666663</v>
      </c>
      <c r="H19" s="2">
        <f t="shared" si="8"/>
        <v>1845833.3333333333</v>
      </c>
    </row>
    <row r="20" spans="2:8" x14ac:dyDescent="0.35">
      <c r="B20" s="3" t="s">
        <v>12</v>
      </c>
      <c r="C20" s="1">
        <f>STDEVA(C13:C18)</f>
        <v>272029.41017470887</v>
      </c>
      <c r="D20" s="1">
        <f t="shared" ref="D20:H20" si="9">STDEVA(D13:D18)</f>
        <v>708475.47593406506</v>
      </c>
      <c r="E20" s="1">
        <f t="shared" si="9"/>
        <v>440004.73482300912</v>
      </c>
      <c r="F20" s="1">
        <f t="shared" si="9"/>
        <v>353081.67138307617</v>
      </c>
      <c r="G20" s="1">
        <f t="shared" si="9"/>
        <v>225092.57354845517</v>
      </c>
      <c r="H20" s="1">
        <f t="shared" si="9"/>
        <v>784604.46510752558</v>
      </c>
    </row>
    <row r="21" spans="2:8" x14ac:dyDescent="0.35">
      <c r="B21" s="3" t="s">
        <v>13</v>
      </c>
      <c r="C21" s="1">
        <f>C20/SQRT(6)</f>
        <v>111055.54165971788</v>
      </c>
      <c r="D21" s="1">
        <f t="shared" ref="D21:H21" si="10">D20/SQRT(6)</f>
        <v>289233.90188565379</v>
      </c>
      <c r="E21" s="1">
        <f t="shared" si="10"/>
        <v>179631.18078749886</v>
      </c>
      <c r="F21" s="1">
        <f t="shared" si="10"/>
        <v>144144.98873626432</v>
      </c>
      <c r="G21" s="1">
        <f t="shared" si="10"/>
        <v>91893.658347268181</v>
      </c>
      <c r="H21" s="1">
        <f t="shared" si="10"/>
        <v>320313.43157046102</v>
      </c>
    </row>
    <row r="22" spans="2:8" x14ac:dyDescent="0.35">
      <c r="B22" s="3"/>
    </row>
    <row r="23" spans="2:8" x14ac:dyDescent="0.35">
      <c r="B23" s="3"/>
    </row>
    <row r="24" spans="2:8" x14ac:dyDescent="0.35">
      <c r="C24" s="21" t="s">
        <v>44</v>
      </c>
      <c r="D24" s="5" t="s">
        <v>3</v>
      </c>
      <c r="E24" s="5" t="s">
        <v>4</v>
      </c>
      <c r="F24" s="5" t="s">
        <v>5</v>
      </c>
      <c r="G24" s="5" t="s">
        <v>6</v>
      </c>
      <c r="H24" s="5" t="s">
        <v>7</v>
      </c>
    </row>
    <row r="25" spans="2:8" x14ac:dyDescent="0.35">
      <c r="B25" s="3" t="s">
        <v>45</v>
      </c>
      <c r="D25" s="24">
        <v>1.9317038219430023E-3</v>
      </c>
      <c r="E25" s="24">
        <v>5.1685910445210363E-3</v>
      </c>
      <c r="F25" s="24">
        <v>1.0292940259512013E-3</v>
      </c>
      <c r="G25" s="24">
        <v>8.3214591863742023E-3</v>
      </c>
      <c r="H25" s="24">
        <v>2.4703182887561895E-3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7"/>
  <sheetViews>
    <sheetView topLeftCell="A10" workbookViewId="0">
      <selection activeCell="F30" sqref="F30"/>
    </sheetView>
  </sheetViews>
  <sheetFormatPr baseColWidth="10" defaultColWidth="8.7265625" defaultRowHeight="14.5" x14ac:dyDescent="0.35"/>
  <cols>
    <col min="2" max="2" width="11.453125" customWidth="1"/>
    <col min="4" max="4" width="12.7265625" customWidth="1"/>
    <col min="5" max="5" width="11" customWidth="1"/>
    <col min="6" max="6" width="11.81640625" customWidth="1"/>
    <col min="7" max="7" width="10.81640625" customWidth="1"/>
    <col min="8" max="8" width="12.7265625" customWidth="1"/>
    <col min="9" max="9" width="13.08984375" customWidth="1"/>
    <col min="12" max="12" width="9.54296875" customWidth="1"/>
  </cols>
  <sheetData>
    <row r="1" spans="1:19" x14ac:dyDescent="0.35">
      <c r="A1" s="27" t="s">
        <v>43</v>
      </c>
      <c r="B1" s="27"/>
      <c r="C1" s="27"/>
      <c r="D1" s="27"/>
      <c r="E1" s="27"/>
    </row>
    <row r="2" spans="1:19" x14ac:dyDescent="0.35">
      <c r="A2" s="27" t="s">
        <v>16</v>
      </c>
      <c r="B2" s="27"/>
      <c r="C2" s="27"/>
      <c r="D2" s="27"/>
      <c r="E2" s="27"/>
    </row>
    <row r="4" spans="1:19" x14ac:dyDescent="0.35">
      <c r="B4" s="6" t="s">
        <v>19</v>
      </c>
      <c r="C4" s="8" t="s">
        <v>17</v>
      </c>
      <c r="D4" s="8" t="s">
        <v>2</v>
      </c>
      <c r="E4" s="8" t="s">
        <v>3</v>
      </c>
      <c r="F4" s="8" t="s">
        <v>4</v>
      </c>
      <c r="G4" s="8" t="s">
        <v>18</v>
      </c>
      <c r="H4" s="8" t="s">
        <v>6</v>
      </c>
      <c r="I4" s="8" t="s">
        <v>7</v>
      </c>
      <c r="L4" s="6" t="s">
        <v>20</v>
      </c>
      <c r="M4" s="8" t="s">
        <v>17</v>
      </c>
      <c r="N4" s="8" t="s">
        <v>2</v>
      </c>
      <c r="O4" s="8" t="s">
        <v>3</v>
      </c>
      <c r="P4" s="8" t="s">
        <v>4</v>
      </c>
      <c r="Q4" s="8" t="s">
        <v>18</v>
      </c>
      <c r="R4" s="8" t="s">
        <v>6</v>
      </c>
      <c r="S4" s="8" t="s">
        <v>7</v>
      </c>
    </row>
    <row r="5" spans="1:19" x14ac:dyDescent="0.35">
      <c r="B5" s="9" t="s">
        <v>8</v>
      </c>
      <c r="C5">
        <v>0.33</v>
      </c>
      <c r="D5">
        <v>4.3899999999999997</v>
      </c>
      <c r="E5">
        <v>15</v>
      </c>
      <c r="F5">
        <v>10.7</v>
      </c>
      <c r="G5">
        <v>12.5</v>
      </c>
      <c r="H5">
        <v>10.6</v>
      </c>
      <c r="I5">
        <v>19.899999999999999</v>
      </c>
      <c r="L5" s="9" t="s">
        <v>8</v>
      </c>
      <c r="M5">
        <v>0.61</v>
      </c>
      <c r="N5">
        <v>6.42</v>
      </c>
      <c r="O5">
        <v>28.3</v>
      </c>
      <c r="P5">
        <v>28.7</v>
      </c>
      <c r="Q5">
        <v>24.6</v>
      </c>
      <c r="R5">
        <v>15.1</v>
      </c>
      <c r="S5">
        <v>30.9</v>
      </c>
    </row>
    <row r="6" spans="1:19" x14ac:dyDescent="0.35">
      <c r="B6" s="9" t="s">
        <v>9</v>
      </c>
      <c r="C6">
        <v>0.33</v>
      </c>
      <c r="D6">
        <v>3.5</v>
      </c>
      <c r="E6">
        <v>11.7</v>
      </c>
      <c r="F6">
        <v>9.5500000000000007</v>
      </c>
      <c r="G6">
        <v>9.24</v>
      </c>
      <c r="H6">
        <v>9.74</v>
      </c>
      <c r="I6">
        <v>17.5</v>
      </c>
      <c r="L6" s="9" t="s">
        <v>9</v>
      </c>
      <c r="M6">
        <v>0.6</v>
      </c>
      <c r="N6">
        <v>5.25</v>
      </c>
      <c r="O6">
        <v>21.1</v>
      </c>
      <c r="P6">
        <v>27</v>
      </c>
      <c r="Q6">
        <v>12.3</v>
      </c>
      <c r="R6">
        <v>17.399999999999999</v>
      </c>
      <c r="S6">
        <v>34.200000000000003</v>
      </c>
    </row>
    <row r="7" spans="1:19" x14ac:dyDescent="0.35">
      <c r="B7" s="9" t="s">
        <v>10</v>
      </c>
      <c r="C7">
        <v>0.32</v>
      </c>
      <c r="D7">
        <v>4.3499999999999996</v>
      </c>
      <c r="E7">
        <v>11.9</v>
      </c>
      <c r="F7">
        <v>10.1</v>
      </c>
      <c r="G7">
        <v>9.98</v>
      </c>
      <c r="H7">
        <v>10.199999999999999</v>
      </c>
      <c r="I7">
        <v>18.5</v>
      </c>
      <c r="L7" s="9" t="s">
        <v>10</v>
      </c>
      <c r="M7">
        <v>0.73</v>
      </c>
      <c r="N7">
        <v>4.99</v>
      </c>
      <c r="O7">
        <v>28.2</v>
      </c>
      <c r="P7">
        <v>28.7</v>
      </c>
      <c r="Q7">
        <v>16.7</v>
      </c>
      <c r="R7">
        <v>11.9</v>
      </c>
      <c r="S7">
        <v>57.4</v>
      </c>
    </row>
    <row r="8" spans="1:19" x14ac:dyDescent="0.35">
      <c r="B8" s="9" t="s">
        <v>11</v>
      </c>
      <c r="C8">
        <f>AVERAGE(C5:C7)</f>
        <v>0.32666666666666666</v>
      </c>
      <c r="D8">
        <f t="shared" ref="D8:I8" si="0">AVERAGE(D5:D7)</f>
        <v>4.0799999999999992</v>
      </c>
      <c r="E8">
        <f t="shared" si="0"/>
        <v>12.866666666666667</v>
      </c>
      <c r="F8">
        <f t="shared" si="0"/>
        <v>10.116666666666667</v>
      </c>
      <c r="G8">
        <f t="shared" si="0"/>
        <v>10.573333333333334</v>
      </c>
      <c r="H8">
        <f t="shared" si="0"/>
        <v>10.18</v>
      </c>
      <c r="I8">
        <f t="shared" si="0"/>
        <v>18.633333333333333</v>
      </c>
      <c r="L8" s="9" t="s">
        <v>11</v>
      </c>
      <c r="M8">
        <f t="shared" ref="M8" si="1">AVERAGE(M5:M7)</f>
        <v>0.64666666666666661</v>
      </c>
      <c r="N8">
        <f t="shared" ref="N8" si="2">AVERAGE(N5:N7)</f>
        <v>5.5533333333333337</v>
      </c>
      <c r="O8">
        <f t="shared" ref="O8" si="3">AVERAGE(O5:O7)</f>
        <v>25.866666666666671</v>
      </c>
      <c r="P8">
        <f t="shared" ref="P8" si="4">AVERAGE(P5:P7)</f>
        <v>28.133333333333336</v>
      </c>
      <c r="Q8">
        <f t="shared" ref="Q8" si="5">AVERAGE(Q5:Q7)</f>
        <v>17.866666666666671</v>
      </c>
      <c r="R8">
        <f t="shared" ref="R8" si="6">AVERAGE(R5:R7)</f>
        <v>14.799999999999999</v>
      </c>
      <c r="S8">
        <f t="shared" ref="S8" si="7">AVERAGE(S5:S7)</f>
        <v>40.833333333333336</v>
      </c>
    </row>
    <row r="9" spans="1:19" x14ac:dyDescent="0.35">
      <c r="B9" s="9" t="s">
        <v>12</v>
      </c>
      <c r="C9">
        <f>STDEV(C5:C7)</f>
        <v>5.7735026918962623E-3</v>
      </c>
      <c r="D9">
        <f t="shared" ref="D9:S9" si="8">STDEV(D5:D7)</f>
        <v>0.50269274910227302</v>
      </c>
      <c r="E9">
        <f t="shared" si="8"/>
        <v>1.8502252115170514</v>
      </c>
      <c r="F9">
        <f t="shared" si="8"/>
        <v>0.5751811308912459</v>
      </c>
      <c r="G9">
        <f t="shared" si="8"/>
        <v>1.7090738232543741</v>
      </c>
      <c r="H9">
        <f t="shared" si="8"/>
        <v>0.43034869582699997</v>
      </c>
      <c r="I9">
        <f t="shared" si="8"/>
        <v>1.2055427546683408</v>
      </c>
      <c r="L9" s="9" t="s">
        <v>12</v>
      </c>
      <c r="M9">
        <f t="shared" si="8"/>
        <v>7.2341781380702352E-2</v>
      </c>
      <c r="N9">
        <f t="shared" si="8"/>
        <v>0.76173048602070026</v>
      </c>
      <c r="O9">
        <f t="shared" si="8"/>
        <v>4.1283572196859453</v>
      </c>
      <c r="P9">
        <f t="shared" si="8"/>
        <v>0.98149545762236334</v>
      </c>
      <c r="Q9">
        <f t="shared" si="8"/>
        <v>6.232442004008802</v>
      </c>
      <c r="R9">
        <f t="shared" si="8"/>
        <v>2.762245463386626</v>
      </c>
      <c r="S9">
        <f t="shared" si="8"/>
        <v>14.441721965656763</v>
      </c>
    </row>
    <row r="10" spans="1:19" x14ac:dyDescent="0.35">
      <c r="B10" s="9" t="s">
        <v>13</v>
      </c>
      <c r="C10">
        <f>C9/SQRT(3)</f>
        <v>3.3333333333333361E-3</v>
      </c>
      <c r="D10">
        <f t="shared" ref="D10:I10" si="9">D9/SQRT(3)</f>
        <v>0.29022979401387033</v>
      </c>
      <c r="E10">
        <f t="shared" si="9"/>
        <v>1.068228023930802</v>
      </c>
      <c r="F10">
        <f t="shared" si="9"/>
        <v>0.33208098075285419</v>
      </c>
      <c r="G10">
        <f t="shared" si="9"/>
        <v>0.98673423192085585</v>
      </c>
      <c r="H10">
        <f t="shared" si="9"/>
        <v>0.24846193538112282</v>
      </c>
      <c r="I10">
        <f t="shared" si="9"/>
        <v>0.69602043392736956</v>
      </c>
      <c r="L10" s="9" t="s">
        <v>13</v>
      </c>
      <c r="M10">
        <f t="shared" ref="M10" si="10">M9/SQRT(3)</f>
        <v>4.1766546953805564E-2</v>
      </c>
      <c r="N10">
        <f t="shared" ref="N10" si="11">N9/SQRT(3)</f>
        <v>0.43978530115399578</v>
      </c>
      <c r="O10">
        <f t="shared" ref="O10" si="12">O9/SQRT(3)</f>
        <v>2.3835081520966157</v>
      </c>
      <c r="P10">
        <f t="shared" ref="P10" si="13">P9/SQRT(3)</f>
        <v>0.56666666666666643</v>
      </c>
      <c r="Q10">
        <f t="shared" ref="Q10" si="14">Q9/SQRT(3)</f>
        <v>3.5983020687232128</v>
      </c>
      <c r="R10">
        <f t="shared" ref="R10" si="15">R9/SQRT(3)</f>
        <v>1.5947831618540911</v>
      </c>
      <c r="S10">
        <f t="shared" ref="S10" si="16">S9/SQRT(3)</f>
        <v>8.3379320644336641</v>
      </c>
    </row>
    <row r="14" spans="1:19" x14ac:dyDescent="0.35">
      <c r="C14" s="8" t="s">
        <v>17</v>
      </c>
      <c r="D14" s="8" t="s">
        <v>2</v>
      </c>
      <c r="E14" s="8" t="s">
        <v>3</v>
      </c>
      <c r="F14" s="8" t="s">
        <v>4</v>
      </c>
      <c r="G14" s="8" t="s">
        <v>18</v>
      </c>
      <c r="H14" s="8" t="s">
        <v>6</v>
      </c>
      <c r="I14" s="8" t="s">
        <v>7</v>
      </c>
    </row>
    <row r="15" spans="1:19" x14ac:dyDescent="0.35">
      <c r="A15" s="6" t="s">
        <v>19</v>
      </c>
      <c r="B15" s="9" t="s">
        <v>8</v>
      </c>
      <c r="C15">
        <v>0.33</v>
      </c>
      <c r="D15">
        <v>4.3899999999999997</v>
      </c>
      <c r="E15">
        <v>15</v>
      </c>
      <c r="F15">
        <v>10.7</v>
      </c>
      <c r="G15">
        <v>12.5</v>
      </c>
      <c r="H15">
        <v>10.6</v>
      </c>
      <c r="I15">
        <v>19.899999999999999</v>
      </c>
    </row>
    <row r="16" spans="1:19" x14ac:dyDescent="0.35">
      <c r="B16" s="9" t="s">
        <v>9</v>
      </c>
      <c r="C16">
        <v>0.33</v>
      </c>
      <c r="D16">
        <v>3.5</v>
      </c>
      <c r="E16">
        <v>11.7</v>
      </c>
      <c r="F16">
        <v>9.5500000000000007</v>
      </c>
      <c r="G16">
        <v>9.24</v>
      </c>
      <c r="H16">
        <v>9.74</v>
      </c>
      <c r="I16">
        <v>17.5</v>
      </c>
    </row>
    <row r="17" spans="1:9" x14ac:dyDescent="0.35">
      <c r="B17" s="9" t="s">
        <v>10</v>
      </c>
      <c r="C17">
        <v>0.32</v>
      </c>
      <c r="D17">
        <v>4.3499999999999996</v>
      </c>
      <c r="E17">
        <v>11.9</v>
      </c>
      <c r="F17">
        <v>10.1</v>
      </c>
      <c r="G17">
        <v>9.98</v>
      </c>
      <c r="H17">
        <v>10.199999999999999</v>
      </c>
      <c r="I17">
        <v>18.5</v>
      </c>
    </row>
    <row r="18" spans="1:9" x14ac:dyDescent="0.35">
      <c r="A18" s="6" t="s">
        <v>20</v>
      </c>
      <c r="B18" s="9" t="s">
        <v>8</v>
      </c>
      <c r="C18">
        <v>0.61</v>
      </c>
      <c r="D18">
        <v>6.42</v>
      </c>
      <c r="E18">
        <v>28.3</v>
      </c>
      <c r="F18">
        <v>28.7</v>
      </c>
      <c r="G18">
        <v>24.6</v>
      </c>
      <c r="H18">
        <v>15.1</v>
      </c>
      <c r="I18">
        <v>30.9</v>
      </c>
    </row>
    <row r="19" spans="1:9" x14ac:dyDescent="0.35">
      <c r="B19" s="9" t="s">
        <v>9</v>
      </c>
      <c r="C19">
        <v>0.6</v>
      </c>
      <c r="D19">
        <v>5.25</v>
      </c>
      <c r="E19">
        <v>21.1</v>
      </c>
      <c r="F19">
        <v>27</v>
      </c>
      <c r="G19">
        <v>12.3</v>
      </c>
      <c r="H19">
        <v>17.399999999999999</v>
      </c>
      <c r="I19">
        <v>34.200000000000003</v>
      </c>
    </row>
    <row r="20" spans="1:9" x14ac:dyDescent="0.35">
      <c r="B20" s="9" t="s">
        <v>10</v>
      </c>
      <c r="C20">
        <v>0.73</v>
      </c>
      <c r="D20">
        <v>4.99</v>
      </c>
      <c r="E20">
        <v>28.2</v>
      </c>
      <c r="F20">
        <v>28.7</v>
      </c>
      <c r="G20">
        <v>16.7</v>
      </c>
      <c r="H20">
        <v>11.9</v>
      </c>
      <c r="I20">
        <v>57.4</v>
      </c>
    </row>
    <row r="21" spans="1:9" x14ac:dyDescent="0.35">
      <c r="B21" s="9" t="s">
        <v>11</v>
      </c>
      <c r="C21" s="10">
        <f>AVERAGE(C15:C20)</f>
        <v>0.48666666666666664</v>
      </c>
      <c r="D21" s="10">
        <f t="shared" ref="D21:I21" si="17">AVERAGE(D15:D20)</f>
        <v>4.8166666666666664</v>
      </c>
      <c r="E21" s="10">
        <f t="shared" si="17"/>
        <v>19.366666666666667</v>
      </c>
      <c r="F21" s="10">
        <f t="shared" si="17"/>
        <v>19.125</v>
      </c>
      <c r="G21" s="10">
        <f t="shared" si="17"/>
        <v>14.22</v>
      </c>
      <c r="H21" s="10">
        <f t="shared" si="17"/>
        <v>12.49</v>
      </c>
      <c r="I21" s="10">
        <f t="shared" si="17"/>
        <v>29.733333333333334</v>
      </c>
    </row>
    <row r="22" spans="1:9" x14ac:dyDescent="0.35">
      <c r="B22" s="9" t="s">
        <v>12</v>
      </c>
      <c r="C22">
        <f>STDEVA(C15:C20)</f>
        <v>0.1811813088225899</v>
      </c>
      <c r="D22">
        <f t="shared" ref="D22:I22" si="18">STDEVA(D15:D20)</f>
        <v>0.9921626210791612</v>
      </c>
      <c r="E22">
        <f t="shared" si="18"/>
        <v>7.6737648300339956</v>
      </c>
      <c r="F22">
        <f t="shared" si="18"/>
        <v>9.8943291839315712</v>
      </c>
      <c r="G22">
        <f t="shared" si="18"/>
        <v>5.7152007838745282</v>
      </c>
      <c r="H22">
        <f t="shared" si="18"/>
        <v>3.0869726270247337</v>
      </c>
      <c r="I22">
        <f t="shared" si="18"/>
        <v>15.22690601096186</v>
      </c>
    </row>
    <row r="23" spans="1:9" x14ac:dyDescent="0.35">
      <c r="B23" s="9" t="s">
        <v>13</v>
      </c>
      <c r="C23">
        <f>C22/SQRT(6)</f>
        <v>7.3966959590827552E-2</v>
      </c>
      <c r="D23">
        <f t="shared" ref="D23:I23" si="19">D22/SQRT(6)</f>
        <v>0.40504869391771309</v>
      </c>
      <c r="E23">
        <f t="shared" si="19"/>
        <v>3.1328013732830953</v>
      </c>
      <c r="F23">
        <f t="shared" si="19"/>
        <v>4.0393429746267735</v>
      </c>
      <c r="G23">
        <f t="shared" si="19"/>
        <v>2.333220949674506</v>
      </c>
      <c r="H23">
        <f t="shared" si="19"/>
        <v>1.2602512976915878</v>
      </c>
      <c r="I23">
        <f t="shared" si="19"/>
        <v>6.2163583480291003</v>
      </c>
    </row>
    <row r="24" spans="1:9" x14ac:dyDescent="0.35">
      <c r="B24" s="9"/>
    </row>
    <row r="25" spans="1:9" x14ac:dyDescent="0.35">
      <c r="B25" s="9"/>
    </row>
    <row r="26" spans="1:9" x14ac:dyDescent="0.35">
      <c r="D26" s="21" t="s">
        <v>44</v>
      </c>
      <c r="E26" s="5" t="s">
        <v>3</v>
      </c>
      <c r="F26" s="5" t="s">
        <v>4</v>
      </c>
      <c r="G26" s="5" t="s">
        <v>5</v>
      </c>
      <c r="H26" s="5" t="s">
        <v>6</v>
      </c>
      <c r="I26" s="5" t="s">
        <v>7</v>
      </c>
    </row>
    <row r="27" spans="1:9" x14ac:dyDescent="0.35">
      <c r="C27" s="3" t="s">
        <v>45</v>
      </c>
      <c r="E27" s="23">
        <v>4.8553030418009075E-4</v>
      </c>
      <c r="F27" s="24">
        <v>2.7481967027166219E-3</v>
      </c>
      <c r="G27" s="24">
        <v>1.3199549514359187E-3</v>
      </c>
      <c r="H27" s="24">
        <v>8.6869480505977317E-5</v>
      </c>
      <c r="I27" s="24">
        <v>1.2596540137744755E-3</v>
      </c>
    </row>
  </sheetData>
  <mergeCells count="2">
    <mergeCell ref="A1:E1"/>
    <mergeCell ref="A2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AE65"/>
  <sheetViews>
    <sheetView tabSelected="1" topLeftCell="A24" zoomScale="60" zoomScaleNormal="60" workbookViewId="0">
      <selection activeCell="E54" sqref="E54"/>
    </sheetView>
  </sheetViews>
  <sheetFormatPr baseColWidth="10" defaultRowHeight="14.5" x14ac:dyDescent="0.35"/>
  <cols>
    <col min="1" max="1" width="20.90625" customWidth="1"/>
    <col min="2" max="2" width="11" bestFit="1" customWidth="1"/>
    <col min="3" max="3" width="12.36328125" bestFit="1" customWidth="1"/>
    <col min="5" max="5" width="12.36328125" bestFit="1" customWidth="1"/>
    <col min="8" max="8" width="11" bestFit="1" customWidth="1"/>
    <col min="10" max="10" width="14.81640625" customWidth="1"/>
    <col min="11" max="11" width="11" bestFit="1" customWidth="1"/>
    <col min="14" max="14" width="11" bestFit="1" customWidth="1"/>
    <col min="17" max="17" width="11" bestFit="1" customWidth="1"/>
    <col min="19" max="19" width="14.54296875" customWidth="1"/>
    <col min="20" max="20" width="11" bestFit="1" customWidth="1"/>
  </cols>
  <sheetData>
    <row r="3" spans="1:26" x14ac:dyDescent="0.35">
      <c r="A3" s="27" t="s">
        <v>21</v>
      </c>
      <c r="B3" s="27"/>
      <c r="C3" s="27"/>
      <c r="D3" s="27"/>
      <c r="E3" s="27"/>
    </row>
    <row r="5" spans="1:26" x14ac:dyDescent="0.35">
      <c r="B5" s="30" t="s">
        <v>0</v>
      </c>
      <c r="C5" s="30"/>
      <c r="D5" s="30"/>
      <c r="E5" s="30"/>
      <c r="F5" s="30"/>
      <c r="G5" s="30"/>
      <c r="H5" s="30"/>
      <c r="K5" s="30" t="s">
        <v>1</v>
      </c>
      <c r="L5" s="30"/>
      <c r="M5" s="30"/>
      <c r="N5" s="30"/>
      <c r="O5" s="30"/>
      <c r="P5" s="30"/>
      <c r="Q5" s="30"/>
      <c r="U5" s="30" t="s">
        <v>22</v>
      </c>
      <c r="V5" s="30"/>
      <c r="W5" s="30"/>
      <c r="X5" s="30"/>
      <c r="Y5" s="30"/>
      <c r="Z5" s="30"/>
    </row>
    <row r="6" spans="1:26" x14ac:dyDescent="0.35">
      <c r="A6" s="18"/>
      <c r="C6" s="28" t="s">
        <v>23</v>
      </c>
      <c r="D6" s="28"/>
      <c r="E6" s="29" t="s">
        <v>24</v>
      </c>
      <c r="F6" s="29"/>
      <c r="G6" s="33" t="s">
        <v>25</v>
      </c>
      <c r="H6" s="33"/>
      <c r="L6" s="28" t="s">
        <v>23</v>
      </c>
      <c r="M6" s="28"/>
      <c r="N6" s="29" t="s">
        <v>24</v>
      </c>
      <c r="O6" s="29"/>
      <c r="P6" s="33" t="s">
        <v>25</v>
      </c>
      <c r="Q6" s="33"/>
      <c r="U6" s="28" t="s">
        <v>23</v>
      </c>
      <c r="V6" s="28"/>
      <c r="W6" s="29" t="s">
        <v>24</v>
      </c>
      <c r="X6" s="29"/>
      <c r="Y6" s="33" t="s">
        <v>25</v>
      </c>
      <c r="Z6" s="33"/>
    </row>
    <row r="7" spans="1:26" x14ac:dyDescent="0.35">
      <c r="A7" s="18"/>
      <c r="B7" t="s">
        <v>17</v>
      </c>
      <c r="C7" t="s">
        <v>2</v>
      </c>
      <c r="D7" t="s">
        <v>26</v>
      </c>
      <c r="E7" t="s">
        <v>2</v>
      </c>
      <c r="F7" t="s">
        <v>26</v>
      </c>
      <c r="G7" t="s">
        <v>2</v>
      </c>
      <c r="H7" t="s">
        <v>26</v>
      </c>
      <c r="K7" t="s">
        <v>17</v>
      </c>
      <c r="L7" t="s">
        <v>2</v>
      </c>
      <c r="M7" t="s">
        <v>26</v>
      </c>
      <c r="N7" t="s">
        <v>2</v>
      </c>
      <c r="O7" t="s">
        <v>26</v>
      </c>
      <c r="P7" t="s">
        <v>2</v>
      </c>
      <c r="Q7" t="s">
        <v>26</v>
      </c>
      <c r="T7" t="s">
        <v>27</v>
      </c>
      <c r="U7" t="s">
        <v>2</v>
      </c>
      <c r="V7" t="s">
        <v>26</v>
      </c>
      <c r="W7" t="s">
        <v>2</v>
      </c>
      <c r="X7" t="s">
        <v>26</v>
      </c>
      <c r="Y7" t="s">
        <v>2</v>
      </c>
      <c r="Z7" t="s">
        <v>26</v>
      </c>
    </row>
    <row r="8" spans="1:26" x14ac:dyDescent="0.35">
      <c r="A8" s="16" t="s">
        <v>8</v>
      </c>
      <c r="B8">
        <v>0.56999999999999995</v>
      </c>
      <c r="C8">
        <v>7.46</v>
      </c>
      <c r="D8">
        <v>16</v>
      </c>
      <c r="E8">
        <v>3.39</v>
      </c>
      <c r="F8">
        <v>18.8</v>
      </c>
      <c r="G8">
        <v>10.7</v>
      </c>
      <c r="H8">
        <v>13.2</v>
      </c>
      <c r="J8" s="16" t="s">
        <v>8</v>
      </c>
      <c r="K8" s="17">
        <v>0.15</v>
      </c>
      <c r="L8">
        <v>5.01</v>
      </c>
      <c r="M8">
        <v>15.1</v>
      </c>
      <c r="N8">
        <v>9.27</v>
      </c>
      <c r="O8">
        <v>21</v>
      </c>
      <c r="P8">
        <v>57.4</v>
      </c>
      <c r="Q8">
        <v>61.7</v>
      </c>
      <c r="S8" s="16" t="s">
        <v>8</v>
      </c>
      <c r="T8">
        <v>0.2</v>
      </c>
      <c r="U8">
        <v>6.77</v>
      </c>
      <c r="V8">
        <v>12.8</v>
      </c>
      <c r="W8">
        <v>23.7</v>
      </c>
      <c r="X8">
        <v>42.3</v>
      </c>
      <c r="Y8">
        <v>33.5</v>
      </c>
      <c r="Z8">
        <v>46</v>
      </c>
    </row>
    <row r="9" spans="1:26" x14ac:dyDescent="0.35">
      <c r="A9" s="16" t="s">
        <v>9</v>
      </c>
      <c r="B9">
        <v>0.5</v>
      </c>
      <c r="C9">
        <v>6.83</v>
      </c>
      <c r="D9">
        <v>12</v>
      </c>
      <c r="E9">
        <v>3.32</v>
      </c>
      <c r="F9">
        <v>14.4</v>
      </c>
      <c r="G9">
        <v>10.1</v>
      </c>
      <c r="H9">
        <v>13</v>
      </c>
      <c r="J9" s="16" t="s">
        <v>9</v>
      </c>
      <c r="K9">
        <v>0.33</v>
      </c>
      <c r="L9">
        <v>4.63</v>
      </c>
      <c r="M9">
        <v>15.2</v>
      </c>
      <c r="N9">
        <v>9.19</v>
      </c>
      <c r="O9">
        <v>20.7</v>
      </c>
      <c r="P9">
        <v>56.9</v>
      </c>
      <c r="Q9">
        <v>63.2</v>
      </c>
      <c r="S9" s="16" t="s">
        <v>9</v>
      </c>
      <c r="T9">
        <v>0.14000000000000001</v>
      </c>
      <c r="U9">
        <v>4.5</v>
      </c>
      <c r="V9">
        <v>14.3</v>
      </c>
      <c r="W9">
        <v>25.2</v>
      </c>
      <c r="X9">
        <v>52.3</v>
      </c>
      <c r="Y9">
        <v>31.1</v>
      </c>
      <c r="Z9">
        <v>52</v>
      </c>
    </row>
    <row r="10" spans="1:26" x14ac:dyDescent="0.35">
      <c r="A10" s="16" t="s">
        <v>28</v>
      </c>
      <c r="B10">
        <f>AVERAGE(B8:B9)</f>
        <v>0.53499999999999992</v>
      </c>
      <c r="C10">
        <f t="shared" ref="C10:H10" si="0">AVERAGE(C8:C9)</f>
        <v>7.1449999999999996</v>
      </c>
      <c r="D10">
        <f t="shared" si="0"/>
        <v>14</v>
      </c>
      <c r="E10">
        <f t="shared" si="0"/>
        <v>3.355</v>
      </c>
      <c r="F10">
        <f t="shared" si="0"/>
        <v>16.600000000000001</v>
      </c>
      <c r="G10">
        <f t="shared" si="0"/>
        <v>10.399999999999999</v>
      </c>
      <c r="H10">
        <f t="shared" si="0"/>
        <v>13.1</v>
      </c>
      <c r="J10" s="16" t="s">
        <v>10</v>
      </c>
      <c r="K10">
        <v>0.28999999999999998</v>
      </c>
      <c r="L10">
        <v>4.66</v>
      </c>
      <c r="M10">
        <v>14.7</v>
      </c>
      <c r="N10">
        <v>9.1300000000000008</v>
      </c>
      <c r="O10">
        <v>21.7</v>
      </c>
      <c r="P10">
        <v>57.2</v>
      </c>
      <c r="Q10">
        <v>62.9</v>
      </c>
      <c r="S10" s="16" t="s">
        <v>10</v>
      </c>
      <c r="T10">
        <v>0.2</v>
      </c>
      <c r="U10">
        <v>5.08</v>
      </c>
      <c r="V10">
        <v>9.92</v>
      </c>
      <c r="W10">
        <v>20.7</v>
      </c>
      <c r="X10">
        <v>40.1</v>
      </c>
      <c r="Y10">
        <v>29.2</v>
      </c>
      <c r="Z10">
        <v>45.4</v>
      </c>
    </row>
    <row r="11" spans="1:26" x14ac:dyDescent="0.35">
      <c r="A11" s="16" t="s">
        <v>29</v>
      </c>
      <c r="B11">
        <f>STDEVA(B8:B9)</f>
        <v>4.949747468305829E-2</v>
      </c>
      <c r="C11">
        <f t="shared" ref="C11:H11" si="1">STDEVA(C8:C9)</f>
        <v>0.44547727214752486</v>
      </c>
      <c r="D11">
        <f t="shared" si="1"/>
        <v>2.8284271247461903</v>
      </c>
      <c r="E11">
        <f t="shared" si="1"/>
        <v>4.9497474683058526E-2</v>
      </c>
      <c r="F11">
        <f t="shared" si="1"/>
        <v>3.1112698372208012</v>
      </c>
      <c r="G11">
        <f t="shared" si="1"/>
        <v>0.42426406871192823</v>
      </c>
      <c r="H11">
        <f t="shared" si="1"/>
        <v>0.141421356237309</v>
      </c>
      <c r="J11" s="16" t="s">
        <v>28</v>
      </c>
      <c r="K11">
        <f>AVERAGE(K8:K10)</f>
        <v>0.25666666666666665</v>
      </c>
      <c r="L11">
        <f t="shared" ref="L11:Q11" si="2">AVERAGE(L8:L10)</f>
        <v>4.7666666666666666</v>
      </c>
      <c r="M11">
        <f t="shared" si="2"/>
        <v>15</v>
      </c>
      <c r="N11">
        <f t="shared" si="2"/>
        <v>9.1966666666666672</v>
      </c>
      <c r="O11">
        <f t="shared" si="2"/>
        <v>21.133333333333336</v>
      </c>
      <c r="P11">
        <f t="shared" si="2"/>
        <v>57.166666666666664</v>
      </c>
      <c r="Q11">
        <f t="shared" si="2"/>
        <v>62.6</v>
      </c>
      <c r="S11" s="3" t="s">
        <v>28</v>
      </c>
      <c r="U11">
        <f>AVERAGE(U8:U10)</f>
        <v>5.45</v>
      </c>
      <c r="V11">
        <f t="shared" ref="V11:Z11" si="3">AVERAGE(V8:V10)</f>
        <v>12.340000000000002</v>
      </c>
      <c r="W11">
        <f t="shared" si="3"/>
        <v>23.2</v>
      </c>
      <c r="X11">
        <f t="shared" si="3"/>
        <v>44.9</v>
      </c>
      <c r="Y11">
        <f t="shared" si="3"/>
        <v>31.266666666666666</v>
      </c>
      <c r="Z11">
        <f t="shared" si="3"/>
        <v>47.800000000000004</v>
      </c>
    </row>
    <row r="12" spans="1:26" x14ac:dyDescent="0.35">
      <c r="J12" s="16" t="s">
        <v>12</v>
      </c>
      <c r="K12">
        <f>STDEVA(K8:K10)</f>
        <v>9.4516312525052243E-2</v>
      </c>
      <c r="L12">
        <f t="shared" ref="L12:Z12" si="4">STDEVA(L8:L10)</f>
        <v>0.21126602503321087</v>
      </c>
      <c r="M12">
        <f t="shared" si="4"/>
        <v>0.26457513110645914</v>
      </c>
      <c r="N12">
        <f t="shared" si="4"/>
        <v>7.0237691685684361E-2</v>
      </c>
      <c r="O12">
        <f t="shared" si="4"/>
        <v>0.51316014394468823</v>
      </c>
      <c r="P12">
        <f t="shared" si="4"/>
        <v>0.2516611478423586</v>
      </c>
      <c r="Q12">
        <f t="shared" si="4"/>
        <v>0.7937253933193763</v>
      </c>
      <c r="S12" s="3" t="s">
        <v>12</v>
      </c>
      <c r="T12">
        <f t="shared" si="4"/>
        <v>3.4641016151377643E-2</v>
      </c>
      <c r="U12">
        <f t="shared" si="4"/>
        <v>1.1793642355099581</v>
      </c>
      <c r="V12">
        <f t="shared" si="4"/>
        <v>2.225938004527531</v>
      </c>
      <c r="W12">
        <f t="shared" si="4"/>
        <v>2.2912878474779199</v>
      </c>
      <c r="X12">
        <f t="shared" si="4"/>
        <v>6.5023072828035584</v>
      </c>
      <c r="Y12">
        <f t="shared" si="4"/>
        <v>2.1548395145191983</v>
      </c>
      <c r="Z12">
        <f t="shared" si="4"/>
        <v>3.6496575181789321</v>
      </c>
    </row>
    <row r="13" spans="1:26" x14ac:dyDescent="0.35">
      <c r="A13" s="32" t="s">
        <v>30</v>
      </c>
      <c r="B13" s="32"/>
    </row>
    <row r="14" spans="1:26" x14ac:dyDescent="0.35">
      <c r="B14" s="3"/>
      <c r="C14" s="28" t="s">
        <v>23</v>
      </c>
      <c r="D14" s="28"/>
      <c r="E14" s="29" t="s">
        <v>24</v>
      </c>
      <c r="F14" s="29"/>
      <c r="G14" s="33" t="s">
        <v>25</v>
      </c>
      <c r="H14" s="33"/>
    </row>
    <row r="15" spans="1:26" x14ac:dyDescent="0.35">
      <c r="B15" s="20" t="s">
        <v>17</v>
      </c>
      <c r="C15" s="20" t="s">
        <v>2</v>
      </c>
      <c r="D15" s="20" t="s">
        <v>26</v>
      </c>
      <c r="E15" s="20" t="s">
        <v>2</v>
      </c>
      <c r="F15" s="20" t="s">
        <v>26</v>
      </c>
      <c r="G15" s="20" t="s">
        <v>2</v>
      </c>
      <c r="H15" s="20" t="s">
        <v>26</v>
      </c>
    </row>
    <row r="16" spans="1:26" x14ac:dyDescent="0.35">
      <c r="A16" s="3" t="s">
        <v>31</v>
      </c>
      <c r="B16">
        <f t="shared" ref="B16:D17" si="5">B8/$C$10</f>
        <v>7.9776067179846047E-2</v>
      </c>
      <c r="C16">
        <f t="shared" si="5"/>
        <v>1.0440867739678097</v>
      </c>
      <c r="D16">
        <f t="shared" si="5"/>
        <v>2.2393282015395384</v>
      </c>
      <c r="E16">
        <f>E8/$E$10</f>
        <v>1.0104321907600597</v>
      </c>
      <c r="F16">
        <f>F8/$E$10</f>
        <v>5.6035767511177346</v>
      </c>
      <c r="G16">
        <f>G8/$G$10</f>
        <v>1.028846153846154</v>
      </c>
      <c r="H16">
        <f>H8/$G$10</f>
        <v>1.2692307692307694</v>
      </c>
    </row>
    <row r="17" spans="1:21" x14ac:dyDescent="0.35">
      <c r="A17" s="3" t="s">
        <v>32</v>
      </c>
      <c r="B17">
        <f t="shared" si="5"/>
        <v>6.9979006298110574E-2</v>
      </c>
      <c r="C17">
        <f t="shared" si="5"/>
        <v>0.95591322603219042</v>
      </c>
      <c r="D17">
        <f t="shared" si="5"/>
        <v>1.6794961511546538</v>
      </c>
      <c r="E17">
        <f>E9/$E$10</f>
        <v>0.98956780923994037</v>
      </c>
      <c r="F17">
        <f>F9/$E$10</f>
        <v>4.2921013412816693</v>
      </c>
      <c r="G17">
        <f>G9/$G$10</f>
        <v>0.97115384615384626</v>
      </c>
      <c r="H17">
        <f>H9/$G$10</f>
        <v>1.2500000000000002</v>
      </c>
    </row>
    <row r="18" spans="1:21" x14ac:dyDescent="0.35">
      <c r="A18" s="3" t="s">
        <v>33</v>
      </c>
      <c r="B18">
        <f t="shared" ref="B18:D20" si="6">K8/$L$11</f>
        <v>3.1468531468531465E-2</v>
      </c>
      <c r="C18">
        <f t="shared" si="6"/>
        <v>1.0510489510489509</v>
      </c>
      <c r="D18">
        <f t="shared" si="6"/>
        <v>3.1678321678321679</v>
      </c>
      <c r="E18">
        <f t="shared" ref="E18:F20" si="7">N8/$N$11</f>
        <v>1.0079739035882564</v>
      </c>
      <c r="F18">
        <f t="shared" si="7"/>
        <v>2.2834360275462124</v>
      </c>
      <c r="G18">
        <f t="shared" ref="G18:H20" si="8">P8/$P$11</f>
        <v>1.0040816326530613</v>
      </c>
      <c r="H18">
        <f t="shared" si="8"/>
        <v>1.0793002915451897</v>
      </c>
    </row>
    <row r="19" spans="1:21" x14ac:dyDescent="0.35">
      <c r="A19" s="3" t="s">
        <v>34</v>
      </c>
      <c r="B19">
        <f t="shared" si="6"/>
        <v>6.9230769230769235E-2</v>
      </c>
      <c r="C19">
        <f t="shared" si="6"/>
        <v>0.97132867132867129</v>
      </c>
      <c r="D19">
        <f t="shared" si="6"/>
        <v>3.1888111888111887</v>
      </c>
      <c r="E19">
        <f t="shared" si="7"/>
        <v>0.99927509967379469</v>
      </c>
      <c r="F19">
        <f t="shared" si="7"/>
        <v>2.2508155128669807</v>
      </c>
      <c r="G19">
        <f t="shared" si="8"/>
        <v>0.99533527696793</v>
      </c>
      <c r="H19">
        <f t="shared" si="8"/>
        <v>1.1055393586005833</v>
      </c>
    </row>
    <row r="20" spans="1:21" x14ac:dyDescent="0.35">
      <c r="A20" s="3" t="s">
        <v>35</v>
      </c>
      <c r="B20">
        <f t="shared" si="6"/>
        <v>6.0839160839160834E-2</v>
      </c>
      <c r="C20">
        <f t="shared" si="6"/>
        <v>0.97762237762237769</v>
      </c>
      <c r="D20">
        <f t="shared" si="6"/>
        <v>3.0839160839160837</v>
      </c>
      <c r="E20">
        <f t="shared" si="7"/>
        <v>0.99275099673794853</v>
      </c>
      <c r="F20">
        <f t="shared" si="7"/>
        <v>2.3595505617977528</v>
      </c>
      <c r="G20">
        <f t="shared" si="8"/>
        <v>1.0005830903790089</v>
      </c>
      <c r="H20">
        <f t="shared" si="8"/>
        <v>1.1002915451895043</v>
      </c>
    </row>
    <row r="21" spans="1:21" x14ac:dyDescent="0.35">
      <c r="A21" s="3" t="s">
        <v>36</v>
      </c>
      <c r="B21">
        <f t="shared" ref="B21:D23" si="9">T8/$U$11</f>
        <v>3.669724770642202E-2</v>
      </c>
      <c r="C21">
        <f t="shared" si="9"/>
        <v>1.2422018348623851</v>
      </c>
      <c r="D21">
        <f t="shared" si="9"/>
        <v>2.3486238532110093</v>
      </c>
      <c r="E21">
        <f t="shared" ref="E21:F23" si="10">W8/$W$11</f>
        <v>1.021551724137931</v>
      </c>
      <c r="F21">
        <f t="shared" si="10"/>
        <v>1.8232758620689655</v>
      </c>
      <c r="G21">
        <f t="shared" ref="G21:H23" si="11">Y8/$Y$11</f>
        <v>1.0714285714285714</v>
      </c>
      <c r="H21">
        <f t="shared" si="11"/>
        <v>1.4712153518123667</v>
      </c>
    </row>
    <row r="22" spans="1:21" x14ac:dyDescent="0.35">
      <c r="A22" s="3" t="s">
        <v>37</v>
      </c>
      <c r="B22">
        <f t="shared" si="9"/>
        <v>2.5688073394495414E-2</v>
      </c>
      <c r="C22">
        <f t="shared" si="9"/>
        <v>0.82568807339449535</v>
      </c>
      <c r="D22">
        <f t="shared" si="9"/>
        <v>2.6238532110091746</v>
      </c>
      <c r="E22">
        <f t="shared" si="10"/>
        <v>1.0862068965517242</v>
      </c>
      <c r="F22">
        <f t="shared" si="10"/>
        <v>2.2543103448275863</v>
      </c>
      <c r="G22">
        <f t="shared" si="11"/>
        <v>0.99466950959488276</v>
      </c>
      <c r="H22">
        <f t="shared" si="11"/>
        <v>1.6631130063965884</v>
      </c>
    </row>
    <row r="23" spans="1:21" x14ac:dyDescent="0.35">
      <c r="A23" s="3" t="s">
        <v>38</v>
      </c>
      <c r="B23">
        <f t="shared" si="9"/>
        <v>3.669724770642202E-2</v>
      </c>
      <c r="C23">
        <f t="shared" si="9"/>
        <v>0.93211009174311921</v>
      </c>
      <c r="D23">
        <f t="shared" si="9"/>
        <v>1.820183486238532</v>
      </c>
      <c r="E23">
        <f t="shared" si="10"/>
        <v>0.89224137931034486</v>
      </c>
      <c r="F23">
        <f t="shared" si="10"/>
        <v>1.7284482758620692</v>
      </c>
      <c r="G23">
        <f t="shared" si="11"/>
        <v>0.93390191897654584</v>
      </c>
      <c r="H23">
        <f t="shared" si="11"/>
        <v>1.4520255863539446</v>
      </c>
    </row>
    <row r="24" spans="1:21" x14ac:dyDescent="0.35">
      <c r="A24" s="3" t="s">
        <v>11</v>
      </c>
      <c r="B24">
        <f>AVERAGE(B16:B23)</f>
        <v>5.1297012977969708E-2</v>
      </c>
      <c r="C24">
        <f t="shared" ref="C24:H24" si="12">AVERAGE(C16:C23)</f>
        <v>1</v>
      </c>
      <c r="D24">
        <f t="shared" si="12"/>
        <v>2.519005542964043</v>
      </c>
      <c r="E24">
        <f t="shared" si="12"/>
        <v>1</v>
      </c>
      <c r="F24">
        <f t="shared" si="12"/>
        <v>2.824439334671121</v>
      </c>
      <c r="G24">
        <f t="shared" si="12"/>
        <v>1</v>
      </c>
      <c r="H24">
        <f t="shared" si="12"/>
        <v>1.2988394886411183</v>
      </c>
    </row>
    <row r="25" spans="1:21" x14ac:dyDescent="0.35">
      <c r="A25" s="3" t="s">
        <v>12</v>
      </c>
      <c r="B25">
        <f>STDEVA(B16:B23)</f>
        <v>2.0867056604389613E-2</v>
      </c>
      <c r="C25">
        <f t="shared" ref="C25:H25" si="13">STDEVA(C16:C23)</f>
        <v>0.1203990400785097</v>
      </c>
      <c r="D25">
        <f t="shared" si="13"/>
        <v>0.59762747194114518</v>
      </c>
      <c r="E25">
        <f t="shared" si="13"/>
        <v>5.324115491214567E-2</v>
      </c>
      <c r="F25">
        <f t="shared" si="13"/>
        <v>1.3755029598799156</v>
      </c>
      <c r="G25">
        <f t="shared" si="13"/>
        <v>4.0004235138600713E-2</v>
      </c>
      <c r="H25">
        <f t="shared" si="13"/>
        <v>0.21183560727749759</v>
      </c>
    </row>
    <row r="26" spans="1:21" x14ac:dyDescent="0.35">
      <c r="C26" s="25"/>
      <c r="E26" s="25"/>
      <c r="G26" s="25"/>
    </row>
    <row r="27" spans="1:21" x14ac:dyDescent="0.35">
      <c r="A27" s="3" t="s">
        <v>45</v>
      </c>
      <c r="C27" s="25">
        <v>4.7089311391254247E-6</v>
      </c>
      <c r="E27" s="25">
        <v>1.5284852634451179E-3</v>
      </c>
      <c r="G27" s="25">
        <v>3.8158809952642649E-3</v>
      </c>
    </row>
    <row r="29" spans="1:21" x14ac:dyDescent="0.35">
      <c r="A29" s="12" t="s">
        <v>39</v>
      </c>
      <c r="B29" s="12"/>
      <c r="C29" s="12"/>
      <c r="D29" s="12"/>
      <c r="E29" s="12"/>
      <c r="F29" s="7"/>
      <c r="G29" s="7"/>
      <c r="H29" s="7"/>
    </row>
    <row r="30" spans="1:21" x14ac:dyDescent="0.35">
      <c r="A30" s="28" t="s">
        <v>23</v>
      </c>
      <c r="B30" s="28"/>
      <c r="C30" s="28"/>
      <c r="D30" s="28"/>
      <c r="E30" s="28"/>
      <c r="F30" s="28"/>
      <c r="G30" s="28"/>
      <c r="H30" s="28"/>
      <c r="I30" s="28"/>
      <c r="J30" s="3"/>
      <c r="K30" s="29" t="s">
        <v>24</v>
      </c>
      <c r="L30" s="29"/>
      <c r="M30" s="29"/>
      <c r="N30" s="29"/>
      <c r="O30" s="29"/>
      <c r="P30" s="29"/>
      <c r="Q30" s="29"/>
      <c r="R30" s="29"/>
      <c r="S30" s="3"/>
      <c r="T30" s="30" t="s">
        <v>40</v>
      </c>
      <c r="U30" s="30"/>
    </row>
    <row r="31" spans="1:21" s="15" customFormat="1" x14ac:dyDescent="0.35">
      <c r="A31" s="31" t="s">
        <v>0</v>
      </c>
      <c r="B31" s="31"/>
      <c r="C31" s="31"/>
      <c r="D31" s="31" t="s">
        <v>1</v>
      </c>
      <c r="E31" s="31"/>
      <c r="F31" s="31"/>
      <c r="G31" s="31" t="s">
        <v>22</v>
      </c>
      <c r="H31" s="31"/>
      <c r="I31" s="31"/>
      <c r="J31" s="31" t="s">
        <v>0</v>
      </c>
      <c r="K31" s="31"/>
      <c r="L31" s="31"/>
      <c r="M31" s="31" t="s">
        <v>1</v>
      </c>
      <c r="N31" s="31"/>
      <c r="O31" s="31"/>
      <c r="P31" s="31" t="s">
        <v>22</v>
      </c>
      <c r="Q31" s="31"/>
      <c r="R31" s="31"/>
      <c r="S31" s="31" t="s">
        <v>41</v>
      </c>
      <c r="T31" s="31"/>
      <c r="U31" s="31"/>
    </row>
    <row r="32" spans="1:21" s="3" customFormat="1" x14ac:dyDescent="0.35">
      <c r="A32" s="16"/>
      <c r="B32" s="19" t="s">
        <v>2</v>
      </c>
      <c r="C32" s="19" t="s">
        <v>26</v>
      </c>
      <c r="E32" s="19" t="s">
        <v>2</v>
      </c>
      <c r="F32" s="19" t="s">
        <v>26</v>
      </c>
      <c r="H32" s="19" t="s">
        <v>2</v>
      </c>
      <c r="I32" s="19" t="s">
        <v>26</v>
      </c>
      <c r="J32" s="16"/>
      <c r="K32" s="3" t="s">
        <v>2</v>
      </c>
      <c r="L32" s="3" t="s">
        <v>26</v>
      </c>
      <c r="N32" s="3" t="s">
        <v>2</v>
      </c>
      <c r="O32" s="3" t="s">
        <v>26</v>
      </c>
      <c r="Q32" s="3" t="s">
        <v>2</v>
      </c>
      <c r="R32" s="3" t="s">
        <v>26</v>
      </c>
      <c r="T32" s="3" t="s">
        <v>2</v>
      </c>
      <c r="U32" s="3" t="s">
        <v>26</v>
      </c>
    </row>
    <row r="33" spans="1:31" x14ac:dyDescent="0.35">
      <c r="A33" s="16" t="s">
        <v>8</v>
      </c>
      <c r="B33" s="1">
        <v>85000</v>
      </c>
      <c r="C33" s="1">
        <v>100000</v>
      </c>
      <c r="D33" s="1"/>
      <c r="E33" s="1">
        <v>100000</v>
      </c>
      <c r="F33" s="1">
        <v>500000</v>
      </c>
      <c r="G33" s="1"/>
      <c r="H33" s="1">
        <v>50000</v>
      </c>
      <c r="I33" s="1">
        <v>200000</v>
      </c>
      <c r="J33" s="16" t="s">
        <v>8</v>
      </c>
      <c r="K33" s="1">
        <v>202500</v>
      </c>
      <c r="L33" s="1">
        <v>800000</v>
      </c>
      <c r="M33" s="1"/>
      <c r="N33" s="1">
        <v>95000</v>
      </c>
      <c r="O33" s="1">
        <v>650000</v>
      </c>
      <c r="P33" s="1"/>
      <c r="Q33" s="1">
        <v>350000</v>
      </c>
      <c r="R33" s="1">
        <v>850000</v>
      </c>
      <c r="S33" s="16" t="s">
        <v>8</v>
      </c>
      <c r="T33" s="1">
        <v>1500</v>
      </c>
      <c r="U33" s="1">
        <v>3000</v>
      </c>
    </row>
    <row r="34" spans="1:31" x14ac:dyDescent="0.35">
      <c r="A34" s="16" t="s">
        <v>9</v>
      </c>
      <c r="B34" s="1">
        <v>90000</v>
      </c>
      <c r="C34" s="1">
        <v>110000</v>
      </c>
      <c r="D34" s="1"/>
      <c r="E34" s="1">
        <v>105000</v>
      </c>
      <c r="F34" s="1">
        <v>450000</v>
      </c>
      <c r="G34" s="1"/>
      <c r="H34" s="1">
        <v>40000</v>
      </c>
      <c r="I34" s="1">
        <v>200000</v>
      </c>
      <c r="J34" s="16" t="s">
        <v>9</v>
      </c>
      <c r="K34" s="1">
        <v>200000</v>
      </c>
      <c r="L34" s="1">
        <v>1100000</v>
      </c>
      <c r="M34" s="1"/>
      <c r="N34" s="1">
        <v>100000</v>
      </c>
      <c r="O34" s="1">
        <v>200000</v>
      </c>
      <c r="P34" s="1"/>
      <c r="Q34" s="1">
        <v>300000</v>
      </c>
      <c r="R34" s="1">
        <v>900000</v>
      </c>
      <c r="S34" s="16" t="s">
        <v>9</v>
      </c>
      <c r="T34" s="1">
        <v>2000</v>
      </c>
      <c r="U34" s="1">
        <v>1500</v>
      </c>
    </row>
    <row r="35" spans="1:31" x14ac:dyDescent="0.35">
      <c r="A35" s="16" t="s">
        <v>10</v>
      </c>
      <c r="B35" s="1">
        <v>80000</v>
      </c>
      <c r="C35" s="1">
        <v>130000</v>
      </c>
      <c r="D35" s="1"/>
      <c r="E35" s="1">
        <v>100000</v>
      </c>
      <c r="F35" s="1">
        <v>450000</v>
      </c>
      <c r="G35" s="1"/>
      <c r="H35" s="1">
        <v>50000</v>
      </c>
      <c r="I35" s="1">
        <v>350000</v>
      </c>
      <c r="J35" s="16" t="s">
        <v>10</v>
      </c>
      <c r="K35" s="1">
        <v>85000</v>
      </c>
      <c r="L35" s="1">
        <v>900000</v>
      </c>
      <c r="M35" s="1"/>
      <c r="N35" s="1">
        <v>65000</v>
      </c>
      <c r="O35" s="1">
        <v>400000</v>
      </c>
      <c r="P35" s="1"/>
      <c r="Q35" s="1">
        <v>350000</v>
      </c>
      <c r="R35" s="1">
        <v>700000</v>
      </c>
      <c r="S35" s="16" t="s">
        <v>10</v>
      </c>
      <c r="T35" s="1">
        <v>1500</v>
      </c>
      <c r="U35" s="1">
        <v>500</v>
      </c>
    </row>
    <row r="36" spans="1:31" x14ac:dyDescent="0.35">
      <c r="A36" s="16" t="s">
        <v>28</v>
      </c>
      <c r="B36" s="1">
        <f>AVERAGE(B33:B35)</f>
        <v>85000</v>
      </c>
      <c r="C36" s="1">
        <f t="shared" ref="C36:U36" si="14">AVERAGE(C33:C35)</f>
        <v>113333.33333333333</v>
      </c>
      <c r="D36" s="1"/>
      <c r="E36" s="1">
        <f t="shared" si="14"/>
        <v>101666.66666666667</v>
      </c>
      <c r="F36" s="1">
        <f t="shared" si="14"/>
        <v>466666.66666666669</v>
      </c>
      <c r="G36" s="1"/>
      <c r="H36" s="1">
        <f t="shared" si="14"/>
        <v>46666.666666666664</v>
      </c>
      <c r="I36" s="1">
        <f t="shared" si="14"/>
        <v>250000</v>
      </c>
      <c r="J36" s="16" t="s">
        <v>28</v>
      </c>
      <c r="K36" s="1">
        <f t="shared" si="14"/>
        <v>162500</v>
      </c>
      <c r="L36" s="1">
        <f t="shared" si="14"/>
        <v>933333.33333333337</v>
      </c>
      <c r="M36" s="1"/>
      <c r="N36" s="1">
        <f t="shared" si="14"/>
        <v>86666.666666666672</v>
      </c>
      <c r="O36" s="1">
        <f t="shared" si="14"/>
        <v>416666.66666666669</v>
      </c>
      <c r="P36" s="1"/>
      <c r="Q36" s="1">
        <f t="shared" si="14"/>
        <v>333333.33333333331</v>
      </c>
      <c r="R36" s="1">
        <f t="shared" si="14"/>
        <v>816666.66666666663</v>
      </c>
      <c r="S36" s="16" t="s">
        <v>28</v>
      </c>
      <c r="T36" s="1">
        <f t="shared" si="14"/>
        <v>1666.6666666666667</v>
      </c>
      <c r="U36" s="1">
        <f t="shared" si="14"/>
        <v>1666.6666666666667</v>
      </c>
    </row>
    <row r="37" spans="1:31" x14ac:dyDescent="0.35">
      <c r="A37" s="16" t="s">
        <v>42</v>
      </c>
      <c r="B37" s="1">
        <v>5000</v>
      </c>
      <c r="C37" s="1">
        <v>15275.252316519425</v>
      </c>
      <c r="D37" s="1"/>
      <c r="E37" s="1">
        <v>2886.7513459481288</v>
      </c>
      <c r="F37" s="1">
        <v>28867.513459481288</v>
      </c>
      <c r="G37" s="1"/>
      <c r="H37" s="1">
        <v>5773.5026918962712</v>
      </c>
      <c r="I37" s="1">
        <v>86602.540378443868</v>
      </c>
      <c r="J37" s="16" t="s">
        <v>42</v>
      </c>
      <c r="K37" s="1">
        <v>67128.607910487757</v>
      </c>
      <c r="L37" s="1">
        <v>152752.52316519441</v>
      </c>
      <c r="M37" s="1"/>
      <c r="N37" s="1">
        <v>18929.694486000928</v>
      </c>
      <c r="O37" s="1">
        <v>225462.48764114475</v>
      </c>
      <c r="P37" s="1"/>
      <c r="Q37" s="1">
        <v>28867.513459481288</v>
      </c>
      <c r="R37" s="1">
        <v>104083.29997330683</v>
      </c>
      <c r="S37" s="16" t="s">
        <v>42</v>
      </c>
      <c r="T37" s="1">
        <v>288.67513459481313</v>
      </c>
      <c r="U37" s="1">
        <v>1258.3057392117917</v>
      </c>
    </row>
    <row r="38" spans="1:31" x14ac:dyDescent="0.35">
      <c r="A38" s="16" t="s">
        <v>45</v>
      </c>
      <c r="B38" s="23">
        <v>1.8953058379071751E-2</v>
      </c>
      <c r="C38" s="23"/>
      <c r="D38" s="23"/>
      <c r="E38" s="22">
        <v>1.311942730497842E-5</v>
      </c>
      <c r="F38" s="23"/>
      <c r="G38" s="23"/>
      <c r="H38" s="23">
        <v>7.6891614733276036E-3</v>
      </c>
      <c r="I38" s="23"/>
      <c r="J38" s="26"/>
      <c r="K38" s="23">
        <v>6.6137036793620092E-4</v>
      </c>
      <c r="L38" s="23"/>
      <c r="M38" s="23"/>
      <c r="N38" s="23">
        <v>3.2461886894669112E-2</v>
      </c>
      <c r="O38" s="23"/>
      <c r="P38" s="23"/>
      <c r="Q38" s="23">
        <v>7.4655489503011054E-4</v>
      </c>
      <c r="R38" s="23"/>
      <c r="S38" s="26"/>
      <c r="T38" s="23">
        <v>0.5</v>
      </c>
      <c r="U38" s="1"/>
    </row>
    <row r="39" spans="1:31" x14ac:dyDescent="0.35">
      <c r="A39" s="20"/>
      <c r="B39" s="34"/>
      <c r="C39" s="34"/>
      <c r="D39" s="34"/>
      <c r="E39" s="34"/>
      <c r="F39" s="34"/>
      <c r="G39" s="34"/>
      <c r="H39" s="34"/>
      <c r="I39" s="34"/>
      <c r="J39" s="35"/>
      <c r="K39" s="34"/>
      <c r="L39" s="34"/>
      <c r="M39" s="34"/>
      <c r="N39" s="34"/>
      <c r="O39" s="34"/>
      <c r="P39" s="34"/>
      <c r="Q39" s="34"/>
      <c r="R39" s="34"/>
      <c r="S39" s="35"/>
      <c r="T39" s="34"/>
      <c r="U39" s="34"/>
      <c r="V39" s="18"/>
      <c r="W39" s="18"/>
      <c r="X39" s="18"/>
      <c r="Y39" s="18"/>
      <c r="Z39" s="18"/>
      <c r="AA39" s="18"/>
      <c r="AB39" s="18"/>
      <c r="AC39" s="18"/>
      <c r="AD39" s="18"/>
      <c r="AE39" s="18"/>
    </row>
    <row r="40" spans="1:31" x14ac:dyDescent="0.35">
      <c r="A40" s="20"/>
      <c r="B40" s="34"/>
      <c r="C40" s="34"/>
      <c r="D40" s="34"/>
      <c r="E40" s="34"/>
      <c r="F40" s="34"/>
      <c r="G40" s="34"/>
      <c r="H40" s="34"/>
      <c r="I40" s="34"/>
      <c r="J40" s="35"/>
      <c r="K40" s="34"/>
      <c r="L40" s="34"/>
      <c r="M40" s="34"/>
      <c r="N40" s="34"/>
      <c r="O40" s="34"/>
      <c r="P40" s="34"/>
      <c r="Q40" s="34"/>
      <c r="R40" s="34"/>
      <c r="S40" s="35"/>
      <c r="T40" s="34"/>
      <c r="U40" s="34"/>
      <c r="V40" s="18"/>
      <c r="W40" s="18"/>
      <c r="X40" s="18"/>
      <c r="Y40" s="18"/>
      <c r="Z40" s="18"/>
      <c r="AA40" s="18"/>
      <c r="AB40" s="18"/>
      <c r="AC40" s="18"/>
      <c r="AD40" s="18"/>
      <c r="AE40" s="18"/>
    </row>
    <row r="42" spans="1:31" x14ac:dyDescent="0.35">
      <c r="A42" s="13" t="s">
        <v>30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</row>
    <row r="43" spans="1:31" x14ac:dyDescent="0.35">
      <c r="A43" s="28" t="s">
        <v>23</v>
      </c>
      <c r="B43" s="28"/>
      <c r="C43" s="28"/>
      <c r="D43" s="28"/>
      <c r="E43" s="28"/>
      <c r="F43" s="28"/>
      <c r="G43" s="28"/>
      <c r="H43" s="28"/>
      <c r="I43" s="28"/>
      <c r="J43" s="3"/>
      <c r="K43" s="29" t="s">
        <v>24</v>
      </c>
      <c r="L43" s="29"/>
      <c r="M43" s="29"/>
      <c r="N43" s="29"/>
      <c r="O43" s="29"/>
      <c r="P43" s="29"/>
      <c r="Q43" s="29"/>
      <c r="R43" s="29"/>
      <c r="S43" s="3"/>
      <c r="T43" s="30" t="s">
        <v>40</v>
      </c>
      <c r="U43" s="30"/>
    </row>
    <row r="44" spans="1:31" s="15" customFormat="1" x14ac:dyDescent="0.35">
      <c r="A44" s="31" t="s">
        <v>0</v>
      </c>
      <c r="B44" s="31"/>
      <c r="C44" s="31"/>
      <c r="D44" s="31" t="s">
        <v>1</v>
      </c>
      <c r="E44" s="31"/>
      <c r="F44" s="31"/>
      <c r="G44" s="31" t="s">
        <v>22</v>
      </c>
      <c r="H44" s="31"/>
      <c r="I44" s="31"/>
      <c r="J44" s="31" t="s">
        <v>0</v>
      </c>
      <c r="K44" s="31"/>
      <c r="L44" s="31"/>
      <c r="M44" s="31" t="s">
        <v>1</v>
      </c>
      <c r="N44" s="31"/>
      <c r="O44" s="31"/>
      <c r="P44" s="31" t="s">
        <v>22</v>
      </c>
      <c r="Q44" s="31"/>
      <c r="R44" s="31"/>
      <c r="S44" s="31" t="s">
        <v>41</v>
      </c>
      <c r="T44" s="31"/>
      <c r="U44" s="31"/>
    </row>
    <row r="45" spans="1:31" s="3" customFormat="1" x14ac:dyDescent="0.35">
      <c r="B45" s="19" t="s">
        <v>2</v>
      </c>
      <c r="C45" s="19" t="s">
        <v>26</v>
      </c>
      <c r="E45" s="19" t="s">
        <v>2</v>
      </c>
      <c r="F45" s="19" t="s">
        <v>26</v>
      </c>
      <c r="H45" s="19" t="s">
        <v>2</v>
      </c>
      <c r="I45" s="19" t="s">
        <v>26</v>
      </c>
      <c r="K45" s="3" t="s">
        <v>2</v>
      </c>
      <c r="L45" s="3" t="s">
        <v>26</v>
      </c>
      <c r="N45" s="3" t="s">
        <v>2</v>
      </c>
      <c r="O45" s="3" t="s">
        <v>26</v>
      </c>
      <c r="Q45" s="3" t="s">
        <v>2</v>
      </c>
      <c r="R45" s="3" t="s">
        <v>26</v>
      </c>
      <c r="T45" s="3" t="s">
        <v>2</v>
      </c>
      <c r="U45" s="3" t="s">
        <v>26</v>
      </c>
    </row>
    <row r="46" spans="1:31" x14ac:dyDescent="0.35">
      <c r="A46" s="16" t="s">
        <v>8</v>
      </c>
      <c r="B46" s="14">
        <f t="shared" ref="B46:C48" si="15">B33/$B$36</f>
        <v>1</v>
      </c>
      <c r="C46" s="14">
        <f t="shared" si="15"/>
        <v>1.1764705882352942</v>
      </c>
      <c r="D46" s="14"/>
      <c r="E46" s="14">
        <f t="shared" ref="E46:F48" si="16">E33/$E$36</f>
        <v>0.98360655737704916</v>
      </c>
      <c r="F46" s="14">
        <f t="shared" si="16"/>
        <v>4.918032786885246</v>
      </c>
      <c r="G46" s="14"/>
      <c r="H46" s="14">
        <f t="shared" ref="H46:I48" si="17">H33/$H$36</f>
        <v>1.0714285714285714</v>
      </c>
      <c r="I46" s="14">
        <f t="shared" si="17"/>
        <v>4.2857142857142856</v>
      </c>
      <c r="J46" s="16" t="s">
        <v>8</v>
      </c>
      <c r="K46" s="14">
        <f t="shared" ref="K46:L48" si="18">K33/$K$36</f>
        <v>1.2461538461538462</v>
      </c>
      <c r="L46" s="14">
        <f t="shared" si="18"/>
        <v>4.9230769230769234</v>
      </c>
      <c r="M46" s="14"/>
      <c r="N46" s="14">
        <f t="shared" ref="N46:O48" si="19">N33/$N$36</f>
        <v>1.096153846153846</v>
      </c>
      <c r="O46" s="14">
        <f t="shared" si="19"/>
        <v>7.5</v>
      </c>
      <c r="P46" s="14"/>
      <c r="Q46" s="14">
        <f t="shared" ref="Q46:R48" si="20">Q33/$Q$36</f>
        <v>1.05</v>
      </c>
      <c r="R46" s="14">
        <f t="shared" si="20"/>
        <v>2.5500000000000003</v>
      </c>
      <c r="S46" s="16" t="s">
        <v>8</v>
      </c>
      <c r="T46" s="14">
        <f t="shared" ref="T46:U48" si="21">T33/$T$36</f>
        <v>0.89999999999999991</v>
      </c>
      <c r="U46" s="14">
        <f t="shared" si="21"/>
        <v>1.7999999999999998</v>
      </c>
    </row>
    <row r="47" spans="1:31" x14ac:dyDescent="0.35">
      <c r="A47" s="16" t="s">
        <v>9</v>
      </c>
      <c r="B47" s="14">
        <f t="shared" si="15"/>
        <v>1.0588235294117647</v>
      </c>
      <c r="C47" s="14">
        <f t="shared" si="15"/>
        <v>1.2941176470588236</v>
      </c>
      <c r="D47" s="14"/>
      <c r="E47" s="14">
        <f t="shared" si="16"/>
        <v>1.0327868852459017</v>
      </c>
      <c r="F47" s="14">
        <f t="shared" si="16"/>
        <v>4.4262295081967213</v>
      </c>
      <c r="G47" s="14"/>
      <c r="H47" s="14">
        <f t="shared" si="17"/>
        <v>0.85714285714285721</v>
      </c>
      <c r="I47" s="14">
        <f t="shared" si="17"/>
        <v>4.2857142857142856</v>
      </c>
      <c r="J47" s="16" t="s">
        <v>9</v>
      </c>
      <c r="K47" s="14">
        <f t="shared" si="18"/>
        <v>1.2307692307692308</v>
      </c>
      <c r="L47" s="14">
        <f t="shared" si="18"/>
        <v>6.7692307692307692</v>
      </c>
      <c r="M47" s="14"/>
      <c r="N47" s="14">
        <f t="shared" si="19"/>
        <v>1.1538461538461537</v>
      </c>
      <c r="O47" s="14">
        <f t="shared" si="19"/>
        <v>2.3076923076923075</v>
      </c>
      <c r="P47" s="14"/>
      <c r="Q47" s="14">
        <f t="shared" si="20"/>
        <v>0.9</v>
      </c>
      <c r="R47" s="14">
        <f t="shared" si="20"/>
        <v>2.7</v>
      </c>
      <c r="S47" s="16" t="s">
        <v>9</v>
      </c>
      <c r="T47" s="14">
        <f t="shared" si="21"/>
        <v>1.2</v>
      </c>
      <c r="U47" s="14">
        <f t="shared" si="21"/>
        <v>0.89999999999999991</v>
      </c>
    </row>
    <row r="48" spans="1:31" x14ac:dyDescent="0.35">
      <c r="A48" s="16" t="s">
        <v>10</v>
      </c>
      <c r="B48" s="14">
        <f t="shared" si="15"/>
        <v>0.94117647058823528</v>
      </c>
      <c r="C48" s="14">
        <f t="shared" si="15"/>
        <v>1.5294117647058822</v>
      </c>
      <c r="D48" s="14"/>
      <c r="E48" s="14">
        <f t="shared" si="16"/>
        <v>0.98360655737704916</v>
      </c>
      <c r="F48" s="14">
        <f t="shared" si="16"/>
        <v>4.4262295081967213</v>
      </c>
      <c r="G48" s="14"/>
      <c r="H48" s="14">
        <f t="shared" si="17"/>
        <v>1.0714285714285714</v>
      </c>
      <c r="I48" s="14">
        <f t="shared" si="17"/>
        <v>7.5</v>
      </c>
      <c r="J48" s="16" t="s">
        <v>10</v>
      </c>
      <c r="K48" s="14">
        <f t="shared" si="18"/>
        <v>0.52307692307692311</v>
      </c>
      <c r="L48" s="14">
        <f t="shared" si="18"/>
        <v>5.5384615384615383</v>
      </c>
      <c r="M48" s="14"/>
      <c r="N48" s="14">
        <f t="shared" si="19"/>
        <v>0.75</v>
      </c>
      <c r="O48" s="14">
        <f t="shared" si="19"/>
        <v>4.615384615384615</v>
      </c>
      <c r="P48" s="14"/>
      <c r="Q48" s="14">
        <f t="shared" si="20"/>
        <v>1.05</v>
      </c>
      <c r="R48" s="14">
        <f t="shared" si="20"/>
        <v>2.1</v>
      </c>
      <c r="S48" s="16" t="s">
        <v>10</v>
      </c>
      <c r="T48" s="14">
        <f t="shared" si="21"/>
        <v>0.89999999999999991</v>
      </c>
      <c r="U48" s="14">
        <f t="shared" si="21"/>
        <v>0.3</v>
      </c>
    </row>
    <row r="49" spans="1:21" x14ac:dyDescent="0.35">
      <c r="A49" s="16" t="s">
        <v>28</v>
      </c>
      <c r="B49" s="14">
        <f>AVERAGE(B46:B48)</f>
        <v>1</v>
      </c>
      <c r="C49" s="14">
        <f t="shared" ref="C49:U49" si="22">AVERAGE(C46:C48)</f>
        <v>1.3333333333333333</v>
      </c>
      <c r="D49" s="14"/>
      <c r="E49" s="14">
        <f t="shared" si="22"/>
        <v>1</v>
      </c>
      <c r="F49" s="14">
        <f t="shared" si="22"/>
        <v>4.5901639344262302</v>
      </c>
      <c r="G49" s="14"/>
      <c r="H49" s="14">
        <f t="shared" si="22"/>
        <v>1</v>
      </c>
      <c r="I49" s="14">
        <f t="shared" si="22"/>
        <v>5.3571428571428568</v>
      </c>
      <c r="J49" s="16" t="s">
        <v>28</v>
      </c>
      <c r="K49" s="14">
        <f t="shared" si="22"/>
        <v>1</v>
      </c>
      <c r="L49" s="14">
        <f t="shared" si="22"/>
        <v>5.7435897435897445</v>
      </c>
      <c r="M49" s="14"/>
      <c r="N49" s="14">
        <f t="shared" si="22"/>
        <v>1</v>
      </c>
      <c r="O49" s="14">
        <f t="shared" si="22"/>
        <v>4.8076923076923075</v>
      </c>
      <c r="P49" s="14"/>
      <c r="Q49" s="14">
        <f t="shared" si="22"/>
        <v>1</v>
      </c>
      <c r="R49" s="14">
        <f t="shared" si="22"/>
        <v>2.4499999999999997</v>
      </c>
      <c r="S49" s="16" t="s">
        <v>28</v>
      </c>
      <c r="T49" s="14">
        <f t="shared" si="22"/>
        <v>0.99999999999999989</v>
      </c>
      <c r="U49" s="14">
        <f t="shared" si="22"/>
        <v>0.99999999999999989</v>
      </c>
    </row>
    <row r="50" spans="1:21" x14ac:dyDescent="0.35">
      <c r="A50" s="16" t="s">
        <v>42</v>
      </c>
      <c r="B50" s="14">
        <f>STDEVA(B46:B48)</f>
        <v>5.8823529411764719E-2</v>
      </c>
      <c r="C50" s="14">
        <f t="shared" ref="C50:U50" si="23">STDEVA(C46:C48)</f>
        <v>0.1797088507825825</v>
      </c>
      <c r="D50" s="14"/>
      <c r="E50" s="14">
        <f t="shared" si="23"/>
        <v>2.839427553391605E-2</v>
      </c>
      <c r="F50" s="14">
        <f t="shared" si="23"/>
        <v>0.2839427553391603</v>
      </c>
      <c r="G50" s="14"/>
      <c r="H50" s="14">
        <f t="shared" si="23"/>
        <v>0.12371791482634867</v>
      </c>
      <c r="I50" s="14">
        <f t="shared" si="23"/>
        <v>1.8557687223952291</v>
      </c>
      <c r="J50" s="16" t="s">
        <v>42</v>
      </c>
      <c r="K50" s="14">
        <f t="shared" si="23"/>
        <v>0.41309912560300188</v>
      </c>
      <c r="L50" s="14">
        <f t="shared" si="23"/>
        <v>0.94001552717041981</v>
      </c>
      <c r="M50" s="14"/>
      <c r="N50" s="14">
        <f t="shared" si="23"/>
        <v>0.21841955176154856</v>
      </c>
      <c r="O50" s="14">
        <f t="shared" si="23"/>
        <v>2.6014902420132096</v>
      </c>
      <c r="P50" s="14"/>
      <c r="Q50" s="14">
        <f t="shared" si="23"/>
        <v>8.6602540378443879E-2</v>
      </c>
      <c r="R50" s="14">
        <f t="shared" si="23"/>
        <v>0.31224989991992297</v>
      </c>
      <c r="S50" s="16" t="s">
        <v>42</v>
      </c>
      <c r="T50" s="14">
        <f t="shared" si="23"/>
        <v>0.17320508075688909</v>
      </c>
      <c r="U50" s="14">
        <f t="shared" si="23"/>
        <v>0.75498344352707503</v>
      </c>
    </row>
    <row r="53" spans="1:21" x14ac:dyDescent="0.35">
      <c r="D53" s="1"/>
      <c r="E53" s="1"/>
      <c r="F53" s="1"/>
      <c r="I53" s="1"/>
    </row>
    <row r="54" spans="1:21" x14ac:dyDescent="0.35">
      <c r="D54" s="1"/>
      <c r="E54" s="1"/>
      <c r="F54" s="1"/>
      <c r="I54" s="1"/>
    </row>
    <row r="55" spans="1:21" x14ac:dyDescent="0.35">
      <c r="D55" s="1"/>
      <c r="E55" s="1"/>
      <c r="F55" s="1"/>
      <c r="I55" s="1"/>
    </row>
    <row r="56" spans="1:21" x14ac:dyDescent="0.35">
      <c r="B56" s="1"/>
      <c r="C56" s="1"/>
      <c r="D56" s="1"/>
      <c r="E56" s="1"/>
      <c r="F56" s="1"/>
    </row>
    <row r="57" spans="1:21" x14ac:dyDescent="0.35">
      <c r="B57" s="1"/>
      <c r="C57" s="1"/>
      <c r="D57" s="1"/>
      <c r="E57" s="1"/>
      <c r="F57" s="1"/>
    </row>
    <row r="58" spans="1:21" x14ac:dyDescent="0.35">
      <c r="B58" s="1"/>
      <c r="C58" s="1"/>
      <c r="D58" s="1"/>
      <c r="E58" s="1"/>
      <c r="F58" s="1"/>
    </row>
    <row r="59" spans="1:21" x14ac:dyDescent="0.35">
      <c r="B59" s="1"/>
      <c r="C59" s="1"/>
      <c r="D59" s="1"/>
      <c r="E59" s="1"/>
      <c r="F59" s="1"/>
    </row>
    <row r="60" spans="1:21" x14ac:dyDescent="0.35">
      <c r="B60" s="1"/>
      <c r="C60" s="1"/>
      <c r="D60" s="1"/>
      <c r="E60" s="1"/>
      <c r="F60" s="1"/>
    </row>
    <row r="61" spans="1:21" x14ac:dyDescent="0.35">
      <c r="B61" s="1"/>
      <c r="C61" s="1"/>
      <c r="D61" s="1"/>
      <c r="E61" s="1"/>
      <c r="F61" s="1"/>
    </row>
    <row r="62" spans="1:21" x14ac:dyDescent="0.35">
      <c r="B62" s="1"/>
      <c r="C62" s="1"/>
      <c r="D62" s="1"/>
      <c r="E62" s="1"/>
      <c r="F62" s="1"/>
    </row>
    <row r="63" spans="1:21" x14ac:dyDescent="0.35">
      <c r="B63" s="1"/>
      <c r="C63" s="1"/>
      <c r="E63" s="1"/>
      <c r="F63" s="1"/>
    </row>
    <row r="64" spans="1:21" x14ac:dyDescent="0.35">
      <c r="B64" s="1"/>
      <c r="C64" s="1"/>
      <c r="E64" s="1"/>
      <c r="F64" s="1"/>
    </row>
    <row r="65" spans="2:6" x14ac:dyDescent="0.35">
      <c r="B65" s="1"/>
      <c r="C65" s="1"/>
      <c r="D65" s="1"/>
      <c r="E65" s="1"/>
      <c r="F65" s="1"/>
    </row>
  </sheetData>
  <mergeCells count="37">
    <mergeCell ref="A3:E3"/>
    <mergeCell ref="B5:H5"/>
    <mergeCell ref="K5:Q5"/>
    <mergeCell ref="U5:Z5"/>
    <mergeCell ref="C6:D6"/>
    <mergeCell ref="E6:F6"/>
    <mergeCell ref="G6:H6"/>
    <mergeCell ref="L6:M6"/>
    <mergeCell ref="N6:O6"/>
    <mergeCell ref="P6:Q6"/>
    <mergeCell ref="U6:V6"/>
    <mergeCell ref="W6:X6"/>
    <mergeCell ref="Y6:Z6"/>
    <mergeCell ref="A13:B13"/>
    <mergeCell ref="C14:D14"/>
    <mergeCell ref="E14:F14"/>
    <mergeCell ref="G14:H14"/>
    <mergeCell ref="A30:I30"/>
    <mergeCell ref="K30:R30"/>
    <mergeCell ref="T30:U30"/>
    <mergeCell ref="A31:C31"/>
    <mergeCell ref="D31:F31"/>
    <mergeCell ref="G31:I31"/>
    <mergeCell ref="J31:L31"/>
    <mergeCell ref="M31:O31"/>
    <mergeCell ref="P31:R31"/>
    <mergeCell ref="S31:U31"/>
    <mergeCell ref="A43:I43"/>
    <mergeCell ref="K43:R43"/>
    <mergeCell ref="T43:U43"/>
    <mergeCell ref="A44:C44"/>
    <mergeCell ref="D44:F44"/>
    <mergeCell ref="G44:I44"/>
    <mergeCell ref="J44:L44"/>
    <mergeCell ref="M44:O44"/>
    <mergeCell ref="P44:R44"/>
    <mergeCell ref="S44:U4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Panel B</vt:lpstr>
      <vt:lpstr>Panel C</vt:lpstr>
      <vt:lpstr>Panel E and supplement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Ruben</dc:creator>
  <cp:lastModifiedBy>Rubén</cp:lastModifiedBy>
  <dcterms:created xsi:type="dcterms:W3CDTF">2018-01-10T17:05:30Z</dcterms:created>
  <dcterms:modified xsi:type="dcterms:W3CDTF">2018-10-26T18:46:59Z</dcterms:modified>
</cp:coreProperties>
</file>