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bén\Desktop\source files\"/>
    </mc:Choice>
  </mc:AlternateContent>
  <xr:revisionPtr revIDLastSave="0" documentId="13_ncr:1_{E1FF1EFE-36A6-451E-B588-7A230E25ACFC}" xr6:coauthVersionLast="37" xr6:coauthVersionMax="37" xr10:uidLastSave="{00000000-0000-0000-0000-000000000000}"/>
  <bookViews>
    <workbookView xWindow="240" yWindow="200" windowWidth="20120" windowHeight="7880" xr2:uid="{00000000-000D-0000-FFFF-FFFF00000000}"/>
  </bookViews>
  <sheets>
    <sheet name="Panel A,B and D" sheetId="1" r:id="rId1"/>
    <sheet name="Panel C" sheetId="2" r:id="rId2"/>
    <sheet name="Sheet3" sheetId="3" r:id="rId3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26" i="1" l="1"/>
  <c r="AB26" i="1"/>
  <c r="Y26" i="1"/>
  <c r="X26" i="1"/>
  <c r="AC25" i="1"/>
  <c r="AB25" i="1"/>
  <c r="Y25" i="1"/>
  <c r="X25" i="1"/>
  <c r="D73" i="1"/>
  <c r="E73" i="1"/>
  <c r="F73" i="1"/>
  <c r="I73" i="1"/>
  <c r="J73" i="1"/>
  <c r="K73" i="1"/>
  <c r="L73" i="1"/>
  <c r="C73" i="1"/>
  <c r="D72" i="1"/>
  <c r="E72" i="1"/>
  <c r="F72" i="1"/>
  <c r="I72" i="1"/>
  <c r="J72" i="1"/>
  <c r="K72" i="1"/>
  <c r="L72" i="1"/>
  <c r="C72" i="1"/>
  <c r="D85" i="1"/>
  <c r="D86" i="1"/>
  <c r="E85" i="1"/>
  <c r="E86" i="1"/>
  <c r="F85" i="1"/>
  <c r="F86" i="1"/>
  <c r="D84" i="1"/>
  <c r="E84" i="1"/>
  <c r="F84" i="1"/>
  <c r="C84" i="1"/>
  <c r="X21" i="1"/>
  <c r="Y21" i="1"/>
  <c r="AB21" i="1"/>
  <c r="AC21" i="1"/>
  <c r="X20" i="1"/>
  <c r="Y20" i="1"/>
  <c r="AB20" i="1"/>
  <c r="AC20" i="1"/>
  <c r="S21" i="1"/>
  <c r="R21" i="1"/>
  <c r="S26" i="1"/>
  <c r="R26" i="1"/>
  <c r="S25" i="1"/>
  <c r="R25" i="1"/>
  <c r="O26" i="1"/>
  <c r="N26" i="1"/>
  <c r="O25" i="1"/>
  <c r="N25" i="1"/>
  <c r="O21" i="1"/>
  <c r="N21" i="1"/>
  <c r="L10" i="1"/>
  <c r="M10" i="1"/>
  <c r="N10" i="1"/>
  <c r="O10" i="1"/>
  <c r="P10" i="1"/>
  <c r="Q10" i="1"/>
  <c r="R10" i="1"/>
  <c r="S10" i="1"/>
  <c r="V10" i="1"/>
  <c r="W10" i="1"/>
  <c r="X10" i="1"/>
  <c r="Y10" i="1"/>
  <c r="Z10" i="1"/>
  <c r="AA10" i="1"/>
  <c r="AB10" i="1"/>
  <c r="AC10" i="1"/>
  <c r="L9" i="1"/>
  <c r="M9" i="1"/>
  <c r="N9" i="1"/>
  <c r="O9" i="1"/>
  <c r="P9" i="1"/>
  <c r="Q9" i="1"/>
  <c r="R9" i="1"/>
  <c r="S9" i="1"/>
  <c r="V9" i="1"/>
  <c r="W9" i="1"/>
  <c r="X9" i="1"/>
  <c r="Y9" i="1"/>
  <c r="Z9" i="1"/>
  <c r="AA9" i="1"/>
  <c r="AB9" i="1"/>
  <c r="AC9" i="1"/>
  <c r="C9" i="1"/>
  <c r="D9" i="1"/>
  <c r="E9" i="1"/>
  <c r="F9" i="1"/>
  <c r="G9" i="1"/>
  <c r="H9" i="1"/>
  <c r="I9" i="1"/>
  <c r="B9" i="1"/>
  <c r="I41" i="2"/>
  <c r="I42" i="2"/>
  <c r="J41" i="2"/>
  <c r="J42" i="2"/>
  <c r="K41" i="2"/>
  <c r="K42" i="2"/>
  <c r="H41" i="2"/>
  <c r="H42" i="2"/>
  <c r="I40" i="2"/>
  <c r="J40" i="2"/>
  <c r="K40" i="2"/>
  <c r="H40" i="2"/>
  <c r="K29" i="2"/>
  <c r="K30" i="2"/>
  <c r="J29" i="2"/>
  <c r="J30" i="2"/>
  <c r="I29" i="2"/>
  <c r="I30" i="2"/>
  <c r="H29" i="2"/>
  <c r="H30" i="2"/>
  <c r="K28" i="2"/>
  <c r="J28" i="2"/>
  <c r="I28" i="2"/>
  <c r="H28" i="2"/>
  <c r="E21" i="2"/>
  <c r="F21" i="2"/>
  <c r="H21" i="2"/>
  <c r="E20" i="2"/>
  <c r="F20" i="2"/>
  <c r="H20" i="2"/>
  <c r="F19" i="2"/>
  <c r="H19" i="2"/>
  <c r="E19" i="2"/>
  <c r="E18" i="2"/>
  <c r="F18" i="2"/>
  <c r="H18" i="2"/>
  <c r="E17" i="2"/>
  <c r="F17" i="2"/>
  <c r="H17" i="2"/>
  <c r="E16" i="2"/>
  <c r="F16" i="2"/>
  <c r="E9" i="2"/>
  <c r="F9" i="2"/>
  <c r="H9" i="2"/>
  <c r="E8" i="2"/>
  <c r="F8" i="2"/>
  <c r="H8" i="2"/>
  <c r="E7" i="2"/>
  <c r="F7" i="2"/>
  <c r="H7" i="2"/>
  <c r="E6" i="2"/>
  <c r="F6" i="2"/>
  <c r="H6" i="2"/>
  <c r="E5" i="2"/>
  <c r="F5" i="2"/>
  <c r="H5" i="2"/>
  <c r="E4" i="2"/>
  <c r="F4" i="2"/>
  <c r="S29" i="2"/>
  <c r="R29" i="2"/>
  <c r="S34" i="2"/>
  <c r="Q29" i="2"/>
  <c r="P29" i="2"/>
  <c r="P34" i="2"/>
  <c r="AA14" i="2"/>
  <c r="Z14" i="2"/>
  <c r="Y14" i="2"/>
  <c r="X14" i="2"/>
  <c r="R18" i="2"/>
  <c r="R21" i="2"/>
  <c r="W14" i="2"/>
  <c r="V14" i="2"/>
  <c r="U14" i="2"/>
  <c r="T14" i="2"/>
  <c r="T18" i="2"/>
  <c r="T21" i="2"/>
  <c r="S14" i="2"/>
  <c r="R14" i="2"/>
  <c r="Q14" i="2"/>
  <c r="P14" i="2"/>
  <c r="P18" i="2"/>
  <c r="P21" i="2"/>
  <c r="AA13" i="2"/>
  <c r="Z13" i="2"/>
  <c r="Y13" i="2"/>
  <c r="X13" i="2"/>
  <c r="W13" i="2"/>
  <c r="V13" i="2"/>
  <c r="U13" i="2"/>
  <c r="T13" i="2"/>
  <c r="T17" i="2"/>
  <c r="T20" i="2"/>
  <c r="S13" i="2"/>
  <c r="R13" i="2"/>
  <c r="Q13" i="2"/>
  <c r="P13" i="2"/>
  <c r="P17" i="2"/>
  <c r="P20" i="2"/>
  <c r="C85" i="1"/>
  <c r="C61" i="1"/>
  <c r="D61" i="1"/>
  <c r="E61" i="1"/>
  <c r="F61" i="1"/>
  <c r="I61" i="1"/>
  <c r="J61" i="1"/>
  <c r="K61" i="1"/>
  <c r="L61" i="1"/>
  <c r="Q17" i="2"/>
  <c r="Q20" i="2"/>
  <c r="U17" i="2"/>
  <c r="U20" i="2"/>
  <c r="Q18" i="2"/>
  <c r="Q21" i="2"/>
  <c r="U18" i="2"/>
  <c r="U21" i="2"/>
  <c r="J19" i="2"/>
  <c r="K19" i="2"/>
  <c r="I7" i="2"/>
  <c r="J7" i="2"/>
  <c r="K7" i="2"/>
  <c r="H4" i="2"/>
  <c r="G4" i="2"/>
  <c r="G16" i="2"/>
  <c r="H16" i="2"/>
  <c r="I19" i="2"/>
  <c r="S18" i="2"/>
  <c r="S21" i="2"/>
  <c r="R17" i="2"/>
  <c r="R20" i="2"/>
  <c r="S17" i="2"/>
  <c r="S20" i="2"/>
  <c r="P32" i="2"/>
  <c r="Q32" i="2"/>
  <c r="Q33" i="2"/>
  <c r="Q34" i="2"/>
  <c r="R32" i="2"/>
  <c r="R33" i="2"/>
  <c r="R34" i="2"/>
  <c r="P33" i="2"/>
  <c r="S32" i="2"/>
  <c r="S33" i="2"/>
  <c r="J4" i="2"/>
  <c r="K4" i="2"/>
  <c r="I4" i="2"/>
  <c r="J16" i="2"/>
  <c r="K16" i="2"/>
  <c r="I16" i="2"/>
  <c r="Q36" i="2"/>
  <c r="Q35" i="2"/>
  <c r="S36" i="2"/>
  <c r="S35" i="2"/>
  <c r="R36" i="2"/>
  <c r="R35" i="2"/>
  <c r="P36" i="2"/>
  <c r="P35" i="2"/>
  <c r="D62" i="1"/>
  <c r="E62" i="1"/>
  <c r="F62" i="1"/>
  <c r="I62" i="1"/>
  <c r="J62" i="1"/>
  <c r="K62" i="1"/>
  <c r="L62" i="1"/>
  <c r="D63" i="1"/>
  <c r="E63" i="1"/>
  <c r="F63" i="1"/>
  <c r="I63" i="1"/>
  <c r="J63" i="1"/>
  <c r="K63" i="1"/>
  <c r="L63" i="1"/>
  <c r="C62" i="1"/>
  <c r="C63" i="1"/>
  <c r="D51" i="1"/>
  <c r="E51" i="1"/>
  <c r="F51" i="1"/>
  <c r="I51" i="1"/>
  <c r="J51" i="1"/>
  <c r="K51" i="1"/>
  <c r="L51" i="1"/>
  <c r="C51" i="1"/>
  <c r="F58" i="1"/>
  <c r="E58" i="1"/>
  <c r="D58" i="1"/>
  <c r="C58" i="1"/>
  <c r="J64" i="1"/>
  <c r="D64" i="1"/>
  <c r="I64" i="1"/>
  <c r="J71" i="1"/>
  <c r="F64" i="1"/>
  <c r="L64" i="1"/>
  <c r="C64" i="1"/>
  <c r="D71" i="1"/>
  <c r="E64" i="1"/>
  <c r="E70" i="1"/>
  <c r="K64" i="1"/>
  <c r="K70" i="1"/>
  <c r="E40" i="1"/>
  <c r="E41" i="1"/>
  <c r="F40" i="1"/>
  <c r="F41" i="1"/>
  <c r="G40" i="1"/>
  <c r="G41" i="1"/>
  <c r="D40" i="1"/>
  <c r="D41" i="1"/>
  <c r="D39" i="1"/>
  <c r="E39" i="1"/>
  <c r="F39" i="1"/>
  <c r="G39" i="1"/>
  <c r="AC17" i="1"/>
  <c r="AC18" i="1"/>
  <c r="AC19" i="1"/>
  <c r="AB18" i="1"/>
  <c r="AB19" i="1"/>
  <c r="AB17" i="1"/>
  <c r="Y17" i="1"/>
  <c r="Y18" i="1"/>
  <c r="Y19" i="1"/>
  <c r="X18" i="1"/>
  <c r="X19" i="1"/>
  <c r="X17" i="1"/>
  <c r="S17" i="1"/>
  <c r="S18" i="1"/>
  <c r="S19" i="1"/>
  <c r="R18" i="1"/>
  <c r="R19" i="1"/>
  <c r="R17" i="1"/>
  <c r="O17" i="1"/>
  <c r="O18" i="1"/>
  <c r="O19" i="1"/>
  <c r="N18" i="1"/>
  <c r="N19" i="1"/>
  <c r="N17" i="1"/>
  <c r="I17" i="1"/>
  <c r="I21" i="1"/>
  <c r="I18" i="1"/>
  <c r="I19" i="1"/>
  <c r="H18" i="1"/>
  <c r="H19" i="1"/>
  <c r="H17" i="1"/>
  <c r="E17" i="1"/>
  <c r="E18" i="1"/>
  <c r="E19" i="1"/>
  <c r="D18" i="1"/>
  <c r="D19" i="1"/>
  <c r="D17" i="1"/>
  <c r="D21" i="1"/>
  <c r="AC11" i="1"/>
  <c r="AB11" i="1"/>
  <c r="AA11" i="1"/>
  <c r="Z11" i="1"/>
  <c r="Y11" i="1"/>
  <c r="X11" i="1"/>
  <c r="W11" i="1"/>
  <c r="V11" i="1"/>
  <c r="S11" i="1"/>
  <c r="R11" i="1"/>
  <c r="Q11" i="1"/>
  <c r="P11" i="1"/>
  <c r="O11" i="1"/>
  <c r="N11" i="1"/>
  <c r="M11" i="1"/>
  <c r="L11" i="1"/>
  <c r="I10" i="1"/>
  <c r="I11" i="1"/>
  <c r="H10" i="1"/>
  <c r="H11" i="1"/>
  <c r="G10" i="1"/>
  <c r="G11" i="1"/>
  <c r="F10" i="1"/>
  <c r="F11" i="1"/>
  <c r="E10" i="1"/>
  <c r="E11" i="1"/>
  <c r="D10" i="1"/>
  <c r="D11" i="1"/>
  <c r="C10" i="1"/>
  <c r="C11" i="1"/>
  <c r="B10" i="1"/>
  <c r="B11" i="1"/>
  <c r="E21" i="1"/>
  <c r="H21" i="1"/>
  <c r="AB23" i="1"/>
  <c r="I20" i="1"/>
  <c r="O20" i="1"/>
  <c r="S20" i="1"/>
  <c r="H20" i="1"/>
  <c r="H24" i="1"/>
  <c r="J69" i="1"/>
  <c r="D70" i="1"/>
  <c r="F70" i="1"/>
  <c r="C70" i="1"/>
  <c r="D69" i="1"/>
  <c r="F71" i="1"/>
  <c r="AC22" i="1"/>
  <c r="I71" i="1"/>
  <c r="I69" i="1"/>
  <c r="D20" i="1"/>
  <c r="D22" i="1"/>
  <c r="J70" i="1"/>
  <c r="N20" i="1"/>
  <c r="Y22" i="1"/>
  <c r="I70" i="1"/>
  <c r="C71" i="1"/>
  <c r="X22" i="1"/>
  <c r="I24" i="1"/>
  <c r="E20" i="1"/>
  <c r="R20" i="1"/>
  <c r="S23" i="1"/>
  <c r="L71" i="1"/>
  <c r="F69" i="1"/>
  <c r="E71" i="1"/>
  <c r="K69" i="1"/>
  <c r="C69" i="1"/>
  <c r="L69" i="1"/>
  <c r="L70" i="1"/>
  <c r="E69" i="1"/>
  <c r="K71" i="1"/>
  <c r="AB24" i="1"/>
  <c r="AC24" i="1"/>
  <c r="AB22" i="1"/>
  <c r="AC23" i="1"/>
  <c r="I22" i="1"/>
  <c r="I23" i="1"/>
  <c r="H22" i="1"/>
  <c r="H23" i="1"/>
  <c r="N23" i="1"/>
  <c r="Y24" i="1"/>
  <c r="Y23" i="1"/>
  <c r="E24" i="1"/>
  <c r="X23" i="1"/>
  <c r="X24" i="1"/>
  <c r="O23" i="1"/>
  <c r="O22" i="1"/>
  <c r="O24" i="1"/>
  <c r="N22" i="1"/>
  <c r="N24" i="1"/>
  <c r="D23" i="1"/>
  <c r="D25" i="1"/>
  <c r="D24" i="1"/>
  <c r="E22" i="1"/>
  <c r="E23" i="1"/>
  <c r="R23" i="1"/>
  <c r="S24" i="1"/>
  <c r="R24" i="1"/>
  <c r="S22" i="1"/>
  <c r="C86" i="1"/>
  <c r="R22" i="1"/>
  <c r="D26" i="1"/>
  <c r="H26" i="1"/>
  <c r="H25" i="1"/>
  <c r="E26" i="1"/>
  <c r="E25" i="1"/>
  <c r="I26" i="1"/>
  <c r="I25" i="1"/>
</calcChain>
</file>

<file path=xl/sharedStrings.xml><?xml version="1.0" encoding="utf-8"?>
<sst xmlns="http://schemas.openxmlformats.org/spreadsheetml/2006/main" count="437" uniqueCount="58">
  <si>
    <t>no nitd</t>
  </si>
  <si>
    <t>plus nitd</t>
  </si>
  <si>
    <t>Non Infected</t>
  </si>
  <si>
    <t>siControl + CHX</t>
  </si>
  <si>
    <t>siControl</t>
  </si>
  <si>
    <t>siFMR1</t>
  </si>
  <si>
    <t>exp1</t>
  </si>
  <si>
    <t>exp2</t>
  </si>
  <si>
    <t>average</t>
  </si>
  <si>
    <t>No NITD</t>
  </si>
  <si>
    <t>NITD</t>
  </si>
  <si>
    <t>Figure 4 Panel A- Luciferase signal ZIKV reporter 3.5 hpi siControl and siFMR1</t>
  </si>
  <si>
    <t>exp3</t>
  </si>
  <si>
    <t>SD</t>
  </si>
  <si>
    <t>SE</t>
  </si>
  <si>
    <t>Replicate 1</t>
  </si>
  <si>
    <t>Replicate 3</t>
  </si>
  <si>
    <t>Replicate 2</t>
  </si>
  <si>
    <t>Exp 1</t>
  </si>
  <si>
    <t>Exp 2</t>
  </si>
  <si>
    <t>Exp 3</t>
  </si>
  <si>
    <t>Figure 4 Panel B-fold change normalized</t>
  </si>
  <si>
    <t xml:space="preserve">RLU </t>
  </si>
  <si>
    <t>luciferase signal substracting background (RLU from siControl+CHX)</t>
  </si>
  <si>
    <t>EXP1</t>
  </si>
  <si>
    <t>EXP2</t>
  </si>
  <si>
    <t>Average</t>
  </si>
  <si>
    <t>Relative RNA viral genome</t>
  </si>
  <si>
    <t>RLU signal/viral genome=</t>
  </si>
  <si>
    <t>Translation efficiency</t>
  </si>
  <si>
    <t>Normalized translation efficiency vs siControl</t>
  </si>
  <si>
    <t>Exp1</t>
  </si>
  <si>
    <t>Exp2</t>
  </si>
  <si>
    <t>Figure 4 panel D Translation efficiency</t>
  </si>
  <si>
    <t>Cт</t>
  </si>
  <si>
    <t>GAPDH</t>
  </si>
  <si>
    <t>technical replicates</t>
  </si>
  <si>
    <t>average technical replicates</t>
  </si>
  <si>
    <t>normalized GAPDH (delta CT)</t>
  </si>
  <si>
    <t>2^-deltaCT</t>
  </si>
  <si>
    <t>biological replicates</t>
  </si>
  <si>
    <t>Biological replicates</t>
  </si>
  <si>
    <t>Normalized vs sicontrol</t>
  </si>
  <si>
    <t>delta CT</t>
  </si>
  <si>
    <t>delta delta CT</t>
  </si>
  <si>
    <t>average siControl</t>
  </si>
  <si>
    <t>Normalized vs siControl</t>
  </si>
  <si>
    <t>SiControl</t>
  </si>
  <si>
    <t>CAMBODIA</t>
  </si>
  <si>
    <t>qPCR for viral genome</t>
  </si>
  <si>
    <t xml:space="preserve">Figure 4 panel C-viral genome </t>
  </si>
  <si>
    <t>RLU signal</t>
  </si>
  <si>
    <t>EXP 2</t>
  </si>
  <si>
    <t>Normalyzed vs siControl</t>
  </si>
  <si>
    <t>translation efficiency: substracted RLU signal/relative amount of viral genome</t>
  </si>
  <si>
    <t>viral genome CT values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</si>
  <si>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</si>
  <si>
    <t>siControl vs siFMR1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</si>
</sst>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0" fillId="5" borderId="0" xfId="0" applyFill="1"/>
    <xf numFmtId="0" fontId="1" fillId="0" borderId="0" xfId="0" applyFont="1"/>
    <xf numFmtId="0" fontId="1" fillId="2" borderId="0" xfId="0" applyFont="1" applyFill="1"/>
    <xf numFmtId="0" fontId="0" fillId="6" borderId="0" xfId="0" applyFill="1"/>
    <xf numFmtId="0" fontId="1" fillId="3" borderId="0" xfId="0" applyFont="1" applyFill="1"/>
    <xf numFmtId="0" fontId="1" fillId="6" borderId="0" xfId="0" applyFont="1" applyFill="1"/>
    <xf numFmtId="0" fontId="0" fillId="8" borderId="0" xfId="0" applyFill="1"/>
    <xf numFmtId="2" fontId="0" fillId="0" borderId="0" xfId="0" applyNumberFormat="1"/>
    <xf numFmtId="2" fontId="0" fillId="3" borderId="0" xfId="0" applyNumberFormat="1" applyFill="1"/>
    <xf numFmtId="0" fontId="1" fillId="4" borderId="0" xfId="0" applyFont="1" applyFill="1"/>
    <xf numFmtId="0" fontId="0" fillId="6" borderId="0" xfId="0" applyFill="1" applyAlignment="1">
      <alignment horizontal="right"/>
    </xf>
    <xf numFmtId="0" fontId="2" fillId="7" borderId="0" xfId="0" applyFont="1" applyFill="1"/>
    <xf numFmtId="0" fontId="2" fillId="8" borderId="0" xfId="0" applyFont="1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7" borderId="0" xfId="0" applyFill="1"/>
    <xf numFmtId="0" fontId="2" fillId="0" borderId="0" xfId="0" applyFont="1" applyFill="1" applyAlignment="1">
      <alignment horizontal="center"/>
    </xf>
    <xf numFmtId="0" fontId="3" fillId="3" borderId="0" xfId="0" applyFont="1" applyFill="1"/>
    <xf numFmtId="49" fontId="1" fillId="3" borderId="0" xfId="0" applyNumberFormat="1" applyFont="1" applyFill="1"/>
    <xf numFmtId="0" fontId="1" fillId="5" borderId="0" xfId="0" applyFont="1" applyFill="1"/>
    <xf numFmtId="0" fontId="0" fillId="0" borderId="0" xfId="0" applyFill="1"/>
    <xf numFmtId="11" fontId="0" fillId="0" borderId="0" xfId="0" applyNumberFormat="1"/>
    <xf numFmtId="11" fontId="0" fillId="3" borderId="0" xfId="0" applyNumberFormat="1" applyFill="1"/>
    <xf numFmtId="0" fontId="1" fillId="8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1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7"/>
  <sheetViews>
    <sheetView tabSelected="1" topLeftCell="B1" zoomScale="85" zoomScaleNormal="100" workbookViewId="0">
      <selection activeCell="AB15" sqref="AB15:AC15"/>
    </sheetView>
  </sheetViews>
  <sheetFormatPr baseColWidth="10" defaultColWidth="8.7265625" defaultRowHeight="14.5" x14ac:dyDescent="0.35"/>
  <cols>
    <col min="1" max="1" width="38.81640625" customWidth="1"/>
    <col min="2" max="2" width="14.26953125" customWidth="1"/>
    <col min="3" max="3" width="15.08984375" customWidth="1"/>
    <col min="4" max="7" width="15.1796875" bestFit="1" customWidth="1"/>
    <col min="8" max="8" width="10" customWidth="1"/>
    <col min="9" max="9" width="14.08984375" customWidth="1"/>
    <col min="10" max="10" width="12.1796875" customWidth="1"/>
    <col min="11" max="11" width="12.26953125" customWidth="1"/>
    <col min="12" max="12" width="26.6328125" customWidth="1"/>
    <col min="13" max="13" width="15.36328125" customWidth="1"/>
    <col min="14" max="15" width="13.36328125" bestFit="1" customWidth="1"/>
    <col min="16" max="16" width="13.7265625" customWidth="1"/>
    <col min="17" max="17" width="14" customWidth="1"/>
    <col min="18" max="19" width="13.36328125" bestFit="1" customWidth="1"/>
    <col min="21" max="21" width="13.453125" customWidth="1"/>
    <col min="22" max="22" width="24.26953125" customWidth="1"/>
    <col min="23" max="23" width="15" customWidth="1"/>
    <col min="24" max="24" width="17.26953125" customWidth="1"/>
    <col min="25" max="25" width="12.36328125" bestFit="1" customWidth="1"/>
    <col min="26" max="26" width="10.36328125" bestFit="1" customWidth="1"/>
    <col min="27" max="27" width="14" customWidth="1"/>
    <col min="28" max="28" width="18.26953125" customWidth="1"/>
    <col min="29" max="29" width="12.36328125" bestFit="1" customWidth="1"/>
  </cols>
  <sheetData>
    <row r="1" spans="1:29" x14ac:dyDescent="0.35">
      <c r="A1" s="33" t="s">
        <v>11</v>
      </c>
      <c r="B1" s="33"/>
      <c r="C1" s="33"/>
    </row>
    <row r="3" spans="1:29" x14ac:dyDescent="0.35">
      <c r="B3" s="34" t="s">
        <v>6</v>
      </c>
      <c r="C3" s="34"/>
      <c r="D3" s="34"/>
      <c r="E3" s="34"/>
      <c r="F3" s="34"/>
      <c r="G3" s="34"/>
      <c r="H3" s="34"/>
      <c r="I3" s="34"/>
      <c r="L3" s="34" t="s">
        <v>7</v>
      </c>
      <c r="M3" s="34"/>
      <c r="N3" s="34"/>
      <c r="O3" s="34"/>
      <c r="P3" s="34"/>
      <c r="Q3" s="34"/>
      <c r="R3" s="34"/>
      <c r="S3" s="34"/>
      <c r="V3" s="34" t="s">
        <v>12</v>
      </c>
      <c r="W3" s="34"/>
      <c r="X3" s="34"/>
      <c r="Y3" s="34"/>
      <c r="Z3" s="34"/>
      <c r="AA3" s="34"/>
      <c r="AB3" s="34"/>
      <c r="AC3" s="34"/>
    </row>
    <row r="4" spans="1:29" ht="15" customHeight="1" x14ac:dyDescent="0.35">
      <c r="B4" s="32" t="s">
        <v>0</v>
      </c>
      <c r="C4" s="32"/>
      <c r="D4" s="32"/>
      <c r="E4" s="32"/>
      <c r="F4" s="31" t="s">
        <v>1</v>
      </c>
      <c r="G4" s="31"/>
      <c r="H4" s="31"/>
      <c r="I4" s="31"/>
      <c r="L4" s="32" t="s">
        <v>0</v>
      </c>
      <c r="M4" s="32"/>
      <c r="N4" s="32"/>
      <c r="O4" s="32"/>
      <c r="P4" s="31" t="s">
        <v>1</v>
      </c>
      <c r="Q4" s="31"/>
      <c r="R4" s="31"/>
      <c r="S4" s="31"/>
      <c r="V4" s="32" t="s">
        <v>0</v>
      </c>
      <c r="W4" s="32"/>
      <c r="X4" s="32"/>
      <c r="Y4" s="32"/>
      <c r="Z4" s="31" t="s">
        <v>1</v>
      </c>
      <c r="AA4" s="31"/>
      <c r="AB4" s="31"/>
      <c r="AC4" s="31"/>
    </row>
    <row r="5" spans="1:29" x14ac:dyDescent="0.35">
      <c r="A5" s="12" t="s">
        <v>51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2</v>
      </c>
      <c r="G5" s="8" t="s">
        <v>3</v>
      </c>
      <c r="H5" s="8" t="s">
        <v>4</v>
      </c>
      <c r="I5" s="8" t="s">
        <v>5</v>
      </c>
      <c r="K5" s="12" t="s">
        <v>51</v>
      </c>
      <c r="L5" s="8" t="s">
        <v>2</v>
      </c>
      <c r="M5" s="8" t="s">
        <v>3</v>
      </c>
      <c r="N5" s="8" t="s">
        <v>4</v>
      </c>
      <c r="O5" s="8" t="s">
        <v>5</v>
      </c>
      <c r="P5" s="8" t="s">
        <v>2</v>
      </c>
      <c r="Q5" s="8" t="s">
        <v>3</v>
      </c>
      <c r="R5" s="8" t="s">
        <v>4</v>
      </c>
      <c r="S5" s="8" t="s">
        <v>5</v>
      </c>
      <c r="U5" s="12" t="s">
        <v>51</v>
      </c>
      <c r="V5" s="8" t="s">
        <v>2</v>
      </c>
      <c r="W5" s="8" t="s">
        <v>3</v>
      </c>
      <c r="X5" s="8" t="s">
        <v>4</v>
      </c>
      <c r="Y5" s="8" t="s">
        <v>5</v>
      </c>
      <c r="Z5" s="8" t="s">
        <v>2</v>
      </c>
      <c r="AA5" s="8" t="s">
        <v>3</v>
      </c>
      <c r="AB5" s="8" t="s">
        <v>4</v>
      </c>
      <c r="AC5" s="8" t="s">
        <v>5</v>
      </c>
    </row>
    <row r="6" spans="1:29" x14ac:dyDescent="0.35">
      <c r="A6" s="11" t="s">
        <v>15</v>
      </c>
      <c r="B6" s="14">
        <v>9.2556118754525709</v>
      </c>
      <c r="C6" s="14">
        <v>106.1100062150404</v>
      </c>
      <c r="D6" s="14">
        <v>326.98013637711239</v>
      </c>
      <c r="E6" s="14">
        <v>1059.4721770257079</v>
      </c>
      <c r="F6" s="14">
        <v>5.4876033057851252</v>
      </c>
      <c r="G6" s="14">
        <v>122.60625814863104</v>
      </c>
      <c r="H6" s="14">
        <v>383.36495083863508</v>
      </c>
      <c r="I6" s="14">
        <v>948.22121760096456</v>
      </c>
      <c r="K6" s="11" t="s">
        <v>15</v>
      </c>
      <c r="L6" s="29"/>
      <c r="M6" s="29">
        <v>10902.235550708834</v>
      </c>
      <c r="N6" s="29">
        <v>23123.84839650146</v>
      </c>
      <c r="O6" s="29">
        <v>50163.788155491784</v>
      </c>
      <c r="P6" s="29">
        <v>33.933512285773283</v>
      </c>
      <c r="Q6" s="29">
        <v>17705.466377440345</v>
      </c>
      <c r="R6" s="29">
        <v>30970.623867460523</v>
      </c>
      <c r="S6" s="29">
        <v>45097.234479220111</v>
      </c>
      <c r="U6" s="11" t="s">
        <v>15</v>
      </c>
      <c r="V6" s="29">
        <v>169.45179584120984</v>
      </c>
      <c r="W6" s="29">
        <v>4203.8346400570217</v>
      </c>
      <c r="X6" s="29">
        <v>14810.625347930969</v>
      </c>
      <c r="Y6" s="29">
        <v>51538.150879183209</v>
      </c>
      <c r="Z6" s="29">
        <v>202.61873058144695</v>
      </c>
      <c r="AA6" s="29">
        <v>4932.5083166999339</v>
      </c>
      <c r="AB6" s="29">
        <v>16496.873747494988</v>
      </c>
      <c r="AC6" s="29">
        <v>50559.300670868055</v>
      </c>
    </row>
    <row r="7" spans="1:29" x14ac:dyDescent="0.35">
      <c r="A7" s="11" t="s">
        <v>17</v>
      </c>
      <c r="B7" s="14">
        <v>8.8324847250509162</v>
      </c>
      <c r="C7" s="14">
        <v>107.71031500926497</v>
      </c>
      <c r="D7" s="14">
        <v>338.35701050030883</v>
      </c>
      <c r="E7" s="14">
        <v>981.48288973384035</v>
      </c>
      <c r="F7" s="14">
        <v>5.5501519756838906</v>
      </c>
      <c r="G7" s="14">
        <v>207.07216494845363</v>
      </c>
      <c r="H7" s="14">
        <v>320.76170593498358</v>
      </c>
      <c r="I7" s="14">
        <v>645.92838579266538</v>
      </c>
      <c r="K7" s="11" t="s">
        <v>17</v>
      </c>
      <c r="L7" s="29">
        <v>22.836418209104551</v>
      </c>
      <c r="M7" s="29">
        <v>16170.44278320874</v>
      </c>
      <c r="N7" s="29">
        <v>23628.560641812175</v>
      </c>
      <c r="O7" s="29">
        <v>44823.150759219083</v>
      </c>
      <c r="P7" s="29">
        <v>37.452142206016418</v>
      </c>
      <c r="Q7" s="29">
        <v>13889.071215813703</v>
      </c>
      <c r="R7" s="29">
        <v>25401.805157593128</v>
      </c>
      <c r="S7" s="29">
        <v>39359.841505695891</v>
      </c>
      <c r="U7" s="11" t="s">
        <v>17</v>
      </c>
      <c r="V7" s="29">
        <v>132.340151393139</v>
      </c>
      <c r="W7" s="29">
        <v>5656.4241164241175</v>
      </c>
      <c r="X7" s="29">
        <v>20896.808833080751</v>
      </c>
      <c r="Y7" s="29">
        <v>55400.468420042249</v>
      </c>
      <c r="Z7" s="29">
        <v>200.24857435297557</v>
      </c>
      <c r="AA7" s="29">
        <v>4447.7191606197302</v>
      </c>
      <c r="AB7" s="29">
        <v>14653.812510595013</v>
      </c>
      <c r="AC7" s="29">
        <v>46404.898595943851</v>
      </c>
    </row>
    <row r="8" spans="1:29" x14ac:dyDescent="0.35">
      <c r="A8" s="11" t="s">
        <v>16</v>
      </c>
      <c r="B8" s="14">
        <v>7.6401673640167376</v>
      </c>
      <c r="C8" s="14">
        <v>157.64966107741705</v>
      </c>
      <c r="D8" s="14">
        <v>306.12186823383854</v>
      </c>
      <c r="E8" s="14">
        <v>1250.0326735783851</v>
      </c>
      <c r="F8" s="14">
        <v>5.4807403701850932</v>
      </c>
      <c r="G8" s="14">
        <v>124.39902676399028</v>
      </c>
      <c r="H8" s="14">
        <v>351.17491749174917</v>
      </c>
      <c r="I8" s="14">
        <v>951.59266922849554</v>
      </c>
      <c r="K8" s="11" t="s">
        <v>16</v>
      </c>
      <c r="L8" s="29">
        <v>54.407517763007107</v>
      </c>
      <c r="M8" s="29">
        <v>17203.959608323134</v>
      </c>
      <c r="N8" s="29">
        <v>22997.630853994495</v>
      </c>
      <c r="O8" s="29">
        <v>54545.652173913048</v>
      </c>
      <c r="P8" s="29">
        <v>58.713826366559488</v>
      </c>
      <c r="Q8" s="29">
        <v>11157.49656876201</v>
      </c>
      <c r="R8" s="29">
        <v>27623.769559032717</v>
      </c>
      <c r="S8" s="29">
        <v>51918.511837655024</v>
      </c>
      <c r="U8" s="11" t="s">
        <v>16</v>
      </c>
      <c r="V8" s="29">
        <v>198.03408504045444</v>
      </c>
      <c r="W8" s="29">
        <v>4883.6268754076973</v>
      </c>
      <c r="X8" s="29">
        <v>17687.719094602438</v>
      </c>
      <c r="Y8" s="29">
        <v>62954.979079497913</v>
      </c>
      <c r="Z8" s="29">
        <v>207.53144415820577</v>
      </c>
      <c r="AA8" s="29">
        <v>4970.9289617486329</v>
      </c>
      <c r="AB8" s="29">
        <v>17482.550926775555</v>
      </c>
      <c r="AC8" s="29">
        <v>65726.366234337242</v>
      </c>
    </row>
    <row r="9" spans="1:29" x14ac:dyDescent="0.35">
      <c r="A9" s="11" t="s">
        <v>8</v>
      </c>
      <c r="B9" s="15">
        <f>AVERAGE(B6:B8)</f>
        <v>8.5760879881734073</v>
      </c>
      <c r="C9" s="15">
        <f t="shared" ref="C9:I9" si="0">AVERAGE(C6:C8)</f>
        <v>123.82332743390748</v>
      </c>
      <c r="D9" s="15">
        <f t="shared" si="0"/>
        <v>323.81967170375327</v>
      </c>
      <c r="E9" s="15">
        <f t="shared" si="0"/>
        <v>1096.9959134459777</v>
      </c>
      <c r="F9" s="15">
        <f t="shared" si="0"/>
        <v>5.5061652172180366</v>
      </c>
      <c r="G9" s="15">
        <f t="shared" si="0"/>
        <v>151.35914995369163</v>
      </c>
      <c r="H9" s="15">
        <f t="shared" si="0"/>
        <v>351.76719142178928</v>
      </c>
      <c r="I9" s="15">
        <f t="shared" si="0"/>
        <v>848.58075754070853</v>
      </c>
      <c r="K9" s="11" t="s">
        <v>8</v>
      </c>
      <c r="L9" s="30">
        <f t="shared" ref="L9" si="1">AVERAGE(L6:L8)</f>
        <v>38.621967986055829</v>
      </c>
      <c r="M9" s="30">
        <f t="shared" ref="M9" si="2">AVERAGE(M6:M8)</f>
        <v>14758.879314080235</v>
      </c>
      <c r="N9" s="30">
        <f t="shared" ref="N9" si="3">AVERAGE(N6:N8)</f>
        <v>23250.013297436042</v>
      </c>
      <c r="O9" s="30">
        <f t="shared" ref="O9" si="4">AVERAGE(O6:O8)</f>
        <v>49844.197029541305</v>
      </c>
      <c r="P9" s="30">
        <f t="shared" ref="P9" si="5">AVERAGE(P6:P8)</f>
        <v>43.366493619449727</v>
      </c>
      <c r="Q9" s="30">
        <f t="shared" ref="Q9:R9" si="6">AVERAGE(Q6:Q8)</f>
        <v>14250.678054005353</v>
      </c>
      <c r="R9" s="30">
        <f t="shared" si="6"/>
        <v>27998.732861362121</v>
      </c>
      <c r="S9" s="30">
        <f t="shared" ref="S9" si="7">AVERAGE(S6:S8)</f>
        <v>45458.529274190347</v>
      </c>
      <c r="U9" s="11" t="s">
        <v>8</v>
      </c>
      <c r="V9" s="30">
        <f t="shared" ref="V9" si="8">AVERAGE(V6:V8)</f>
        <v>166.60867742493443</v>
      </c>
      <c r="W9" s="30">
        <f t="shared" ref="W9" si="9">AVERAGE(W6:W8)</f>
        <v>4914.6285439629455</v>
      </c>
      <c r="X9" s="30">
        <f t="shared" ref="X9" si="10">AVERAGE(X6:X8)</f>
        <v>17798.384425204717</v>
      </c>
      <c r="Y9" s="30">
        <f t="shared" ref="Y9:Z9" si="11">AVERAGE(Y6:Y8)</f>
        <v>56631.199459574455</v>
      </c>
      <c r="Z9" s="30">
        <f t="shared" si="11"/>
        <v>203.46624969754279</v>
      </c>
      <c r="AA9" s="30">
        <f t="shared" ref="AA9" si="12">AVERAGE(AA6:AA8)</f>
        <v>4783.718813022766</v>
      </c>
      <c r="AB9" s="30">
        <f t="shared" ref="AB9" si="13">AVERAGE(AB6:AB8)</f>
        <v>16211.079061621853</v>
      </c>
      <c r="AC9" s="30">
        <f t="shared" ref="AC9" si="14">AVERAGE(AC6:AC8)</f>
        <v>54230.188500383054</v>
      </c>
    </row>
    <row r="10" spans="1:29" x14ac:dyDescent="0.35">
      <c r="A10" s="11" t="s">
        <v>13</v>
      </c>
      <c r="B10" s="14">
        <f>STDEVA(B6:B8)</f>
        <v>0.83768711783882355</v>
      </c>
      <c r="C10" s="14">
        <f t="shared" ref="C10:AC10" si="15">STDEVA(C6:C8)</f>
        <v>29.305389997076318</v>
      </c>
      <c r="D10" s="14">
        <f t="shared" si="15"/>
        <v>16.34831801588647</v>
      </c>
      <c r="E10" s="14">
        <f t="shared" si="15"/>
        <v>138.15125658835453</v>
      </c>
      <c r="F10" s="14">
        <f t="shared" si="15"/>
        <v>3.8247890942019261E-2</v>
      </c>
      <c r="G10" s="14">
        <f t="shared" si="15"/>
        <v>48.257212255599583</v>
      </c>
      <c r="H10" s="14">
        <f t="shared" si="15"/>
        <v>31.305824688431315</v>
      </c>
      <c r="I10" s="14">
        <f t="shared" si="15"/>
        <v>175.51019771753826</v>
      </c>
      <c r="K10" s="11" t="s">
        <v>13</v>
      </c>
      <c r="L10" s="14">
        <f t="shared" si="15"/>
        <v>22.324138584080085</v>
      </c>
      <c r="M10" s="14">
        <f t="shared" si="15"/>
        <v>3379.6915680446823</v>
      </c>
      <c r="N10" s="14">
        <f t="shared" si="15"/>
        <v>333.85069411308803</v>
      </c>
      <c r="O10" s="14">
        <f t="shared" si="15"/>
        <v>4869.1233610909121</v>
      </c>
      <c r="P10" s="14">
        <f t="shared" si="15"/>
        <v>13.407112141202839</v>
      </c>
      <c r="Q10" s="14">
        <f t="shared" si="15"/>
        <v>3288.9279078311952</v>
      </c>
      <c r="R10" s="14">
        <f t="shared" si="15"/>
        <v>2803.2808572122453</v>
      </c>
      <c r="S10" s="14">
        <f t="shared" si="15"/>
        <v>6287.1257799857094</v>
      </c>
      <c r="U10" s="11" t="s">
        <v>13</v>
      </c>
      <c r="V10" s="14">
        <f t="shared" si="15"/>
        <v>32.939121440335803</v>
      </c>
      <c r="W10" s="14">
        <f t="shared" si="15"/>
        <v>726.79080504847173</v>
      </c>
      <c r="X10" s="14">
        <f t="shared" si="15"/>
        <v>3044.6005428094481</v>
      </c>
      <c r="Y10" s="14">
        <f t="shared" si="15"/>
        <v>5807.066015435531</v>
      </c>
      <c r="Z10" s="14">
        <f t="shared" si="15"/>
        <v>3.7146688464914783</v>
      </c>
      <c r="AA10" s="14">
        <f t="shared" si="15"/>
        <v>291.61766287848548</v>
      </c>
      <c r="AB10" s="14">
        <f t="shared" si="15"/>
        <v>1435.8618348047607</v>
      </c>
      <c r="AC10" s="14">
        <f t="shared" si="15"/>
        <v>10170.365825182058</v>
      </c>
    </row>
    <row r="11" spans="1:29" x14ac:dyDescent="0.35">
      <c r="A11" s="11" t="s">
        <v>14</v>
      </c>
      <c r="B11" s="14">
        <f>B10/SQRT(3)</f>
        <v>0.48363888298092655</v>
      </c>
      <c r="C11" s="14">
        <f t="shared" ref="C11:I11" si="16">C10/SQRT(3)</f>
        <v>16.91947480351898</v>
      </c>
      <c r="D11" s="14">
        <f t="shared" si="16"/>
        <v>9.4387058072696632</v>
      </c>
      <c r="E11" s="14">
        <f t="shared" si="16"/>
        <v>79.761665180171548</v>
      </c>
      <c r="F11" s="14">
        <f t="shared" si="16"/>
        <v>2.2082430131310272E-2</v>
      </c>
      <c r="G11" s="14">
        <f t="shared" si="16"/>
        <v>27.861314486111329</v>
      </c>
      <c r="H11" s="14">
        <f t="shared" si="16"/>
        <v>18.074426311069054</v>
      </c>
      <c r="I11" s="14">
        <f t="shared" si="16"/>
        <v>101.33085989774516</v>
      </c>
      <c r="K11" s="11" t="s">
        <v>14</v>
      </c>
      <c r="L11" s="14">
        <f>L10/SQRT(3)</f>
        <v>12.888847420945149</v>
      </c>
      <c r="M11" s="14">
        <f t="shared" ref="M11:S11" si="17">M10/SQRT(3)</f>
        <v>1951.2658365885059</v>
      </c>
      <c r="N11" s="14">
        <f t="shared" si="17"/>
        <v>192.7487881153348</v>
      </c>
      <c r="O11" s="14">
        <f t="shared" si="17"/>
        <v>2811.1896832433335</v>
      </c>
      <c r="P11" s="14">
        <f t="shared" si="17"/>
        <v>7.7405998037789594</v>
      </c>
      <c r="Q11" s="14">
        <f t="shared" si="17"/>
        <v>1898.8634129316133</v>
      </c>
      <c r="R11" s="14">
        <f t="shared" si="17"/>
        <v>1618.4749575256149</v>
      </c>
      <c r="S11" s="14">
        <f t="shared" si="17"/>
        <v>3629.8737615037853</v>
      </c>
      <c r="U11" s="11" t="s">
        <v>14</v>
      </c>
      <c r="V11" s="14">
        <f t="shared" ref="V11" si="18">V10/SQRT(3)</f>
        <v>19.01741063044765</v>
      </c>
      <c r="W11" s="14">
        <f t="shared" ref="W11" si="19">W10/SQRT(3)</f>
        <v>419.61286693927997</v>
      </c>
      <c r="X11" s="14">
        <f t="shared" ref="X11" si="20">X10/SQRT(3)</f>
        <v>1757.8009429659157</v>
      </c>
      <c r="Y11" s="14">
        <f t="shared" ref="Y11" si="21">Y10/SQRT(3)</f>
        <v>3352.7111272136317</v>
      </c>
      <c r="Z11" s="14">
        <f t="shared" ref="Z11" si="22">Z10/SQRT(3)</f>
        <v>2.1446650584721718</v>
      </c>
      <c r="AA11" s="14">
        <f t="shared" ref="AA11" si="23">AA10/SQRT(3)</f>
        <v>168.36553616334314</v>
      </c>
      <c r="AB11" s="14">
        <f t="shared" ref="AB11" si="24">AB10/SQRT(3)</f>
        <v>828.99521684363867</v>
      </c>
      <c r="AC11" s="14">
        <f t="shared" ref="AC11" si="25">AC10/SQRT(3)</f>
        <v>5871.8634469258322</v>
      </c>
    </row>
    <row r="12" spans="1:29" x14ac:dyDescent="0.35">
      <c r="U12" s="11" t="s">
        <v>56</v>
      </c>
      <c r="X12" t="s">
        <v>57</v>
      </c>
      <c r="Y12">
        <v>3.0000000000000001E-3</v>
      </c>
      <c r="AB12" t="s">
        <v>57</v>
      </c>
      <c r="AC12">
        <v>3.0000000000000001E-3</v>
      </c>
    </row>
    <row r="13" spans="1:29" x14ac:dyDescent="0.35">
      <c r="A13" s="33" t="s">
        <v>23</v>
      </c>
      <c r="B13" s="33"/>
      <c r="C13" s="33"/>
    </row>
    <row r="14" spans="1:29" x14ac:dyDescent="0.35">
      <c r="B14" s="34" t="s">
        <v>6</v>
      </c>
      <c r="C14" s="34"/>
      <c r="D14" s="34"/>
      <c r="E14" s="34"/>
      <c r="F14" s="34"/>
      <c r="G14" s="34"/>
      <c r="H14" s="34"/>
      <c r="I14" s="34"/>
      <c r="L14" s="34" t="s">
        <v>7</v>
      </c>
      <c r="M14" s="34"/>
      <c r="N14" s="34"/>
      <c r="O14" s="34"/>
      <c r="P14" s="34"/>
      <c r="Q14" s="34"/>
      <c r="R14" s="34"/>
      <c r="S14" s="34"/>
      <c r="V14" s="34" t="s">
        <v>12</v>
      </c>
      <c r="W14" s="34"/>
      <c r="X14" s="34"/>
      <c r="Y14" s="34"/>
      <c r="Z14" s="34"/>
      <c r="AA14" s="34"/>
      <c r="AB14" s="34"/>
      <c r="AC14" s="34"/>
    </row>
    <row r="15" spans="1:29" x14ac:dyDescent="0.35">
      <c r="D15" s="32" t="s">
        <v>0</v>
      </c>
      <c r="E15" s="32"/>
      <c r="H15" s="31" t="s">
        <v>1</v>
      </c>
      <c r="I15" s="31"/>
      <c r="N15" s="32" t="s">
        <v>0</v>
      </c>
      <c r="O15" s="32"/>
      <c r="R15" s="31" t="s">
        <v>1</v>
      </c>
      <c r="S15" s="31"/>
      <c r="X15" s="32" t="s">
        <v>0</v>
      </c>
      <c r="Y15" s="32"/>
      <c r="AB15" s="31" t="s">
        <v>1</v>
      </c>
      <c r="AC15" s="31"/>
    </row>
    <row r="16" spans="1:29" x14ac:dyDescent="0.35">
      <c r="D16" s="8" t="s">
        <v>4</v>
      </c>
      <c r="E16" s="8" t="s">
        <v>5</v>
      </c>
      <c r="H16" s="8" t="s">
        <v>4</v>
      </c>
      <c r="I16" s="8" t="s">
        <v>5</v>
      </c>
      <c r="N16" s="8" t="s">
        <v>4</v>
      </c>
      <c r="O16" s="8" t="s">
        <v>5</v>
      </c>
      <c r="R16" s="8" t="s">
        <v>4</v>
      </c>
      <c r="S16" s="8" t="s">
        <v>5</v>
      </c>
      <c r="X16" s="8" t="s">
        <v>4</v>
      </c>
      <c r="Y16" s="8" t="s">
        <v>5</v>
      </c>
      <c r="AB16" s="8" t="s">
        <v>4</v>
      </c>
      <c r="AC16" s="8" t="s">
        <v>5</v>
      </c>
    </row>
    <row r="17" spans="1:29" x14ac:dyDescent="0.35">
      <c r="C17" s="11" t="s">
        <v>15</v>
      </c>
      <c r="D17">
        <f t="shared" ref="D17:E19" si="26">D6-$C$9</f>
        <v>203.15680894320491</v>
      </c>
      <c r="E17">
        <f t="shared" si="26"/>
        <v>935.6488495918004</v>
      </c>
      <c r="G17" s="11" t="s">
        <v>15</v>
      </c>
      <c r="H17">
        <f t="shared" ref="H17:I19" si="27">H6-$G$9</f>
        <v>232.00580088494345</v>
      </c>
      <c r="I17">
        <f t="shared" si="27"/>
        <v>796.86206764727297</v>
      </c>
      <c r="M17" s="11" t="s">
        <v>15</v>
      </c>
      <c r="N17">
        <f t="shared" ref="N17:O19" si="28">N6-$M$9</f>
        <v>8364.9690824212248</v>
      </c>
      <c r="O17">
        <f t="shared" si="28"/>
        <v>35404.908841411547</v>
      </c>
      <c r="Q17" s="11" t="s">
        <v>15</v>
      </c>
      <c r="R17">
        <f t="shared" ref="R17:S19" si="29">R6-$Q$9</f>
        <v>16719.945813455168</v>
      </c>
      <c r="S17">
        <f t="shared" si="29"/>
        <v>30846.55642521476</v>
      </c>
      <c r="W17" s="11" t="s">
        <v>15</v>
      </c>
      <c r="X17">
        <f t="shared" ref="X17:Y19" si="30">X6-$W$9</f>
        <v>9895.9968039680243</v>
      </c>
      <c r="Y17">
        <f t="shared" si="30"/>
        <v>46623.522335220267</v>
      </c>
      <c r="AA17" s="11" t="s">
        <v>15</v>
      </c>
      <c r="AB17">
        <f t="shared" ref="AB17:AC19" si="31">AB6-$AA$9</f>
        <v>11713.154934472223</v>
      </c>
      <c r="AC17">
        <f t="shared" si="31"/>
        <v>45775.581857845289</v>
      </c>
    </row>
    <row r="18" spans="1:29" x14ac:dyDescent="0.35">
      <c r="C18" s="11" t="s">
        <v>17</v>
      </c>
      <c r="D18">
        <f t="shared" si="26"/>
        <v>214.53368306640135</v>
      </c>
      <c r="E18">
        <f t="shared" si="26"/>
        <v>857.65956229993287</v>
      </c>
      <c r="G18" s="11" t="s">
        <v>17</v>
      </c>
      <c r="H18">
        <f t="shared" si="27"/>
        <v>169.40255598129195</v>
      </c>
      <c r="I18">
        <f t="shared" si="27"/>
        <v>494.56923583897378</v>
      </c>
      <c r="M18" s="11" t="s">
        <v>17</v>
      </c>
      <c r="N18">
        <f t="shared" si="28"/>
        <v>8869.6813277319397</v>
      </c>
      <c r="O18">
        <f t="shared" si="28"/>
        <v>30064.271445138846</v>
      </c>
      <c r="Q18" s="11" t="s">
        <v>17</v>
      </c>
      <c r="R18">
        <f t="shared" si="29"/>
        <v>11151.127103587774</v>
      </c>
      <c r="S18">
        <f t="shared" si="29"/>
        <v>25109.16345169054</v>
      </c>
      <c r="W18" s="11" t="s">
        <v>17</v>
      </c>
      <c r="X18">
        <f t="shared" si="30"/>
        <v>15982.180289117805</v>
      </c>
      <c r="Y18">
        <f t="shared" si="30"/>
        <v>50485.839876079306</v>
      </c>
      <c r="AA18" s="11" t="s">
        <v>17</v>
      </c>
      <c r="AB18">
        <f t="shared" si="31"/>
        <v>9870.093697572247</v>
      </c>
      <c r="AC18">
        <f t="shared" si="31"/>
        <v>41621.179782921085</v>
      </c>
    </row>
    <row r="19" spans="1:29" x14ac:dyDescent="0.35">
      <c r="C19" s="11" t="s">
        <v>16</v>
      </c>
      <c r="D19">
        <f t="shared" si="26"/>
        <v>182.29854079993106</v>
      </c>
      <c r="E19">
        <f t="shared" si="26"/>
        <v>1126.2093461444776</v>
      </c>
      <c r="G19" s="11" t="s">
        <v>16</v>
      </c>
      <c r="H19">
        <f t="shared" si="27"/>
        <v>199.81576753805754</v>
      </c>
      <c r="I19">
        <f t="shared" si="27"/>
        <v>800.23351927480394</v>
      </c>
      <c r="M19" s="11" t="s">
        <v>16</v>
      </c>
      <c r="N19">
        <f t="shared" si="28"/>
        <v>8238.7515399142594</v>
      </c>
      <c r="O19">
        <f t="shared" si="28"/>
        <v>39786.77285983281</v>
      </c>
      <c r="Q19" s="11" t="s">
        <v>16</v>
      </c>
      <c r="R19">
        <f t="shared" si="29"/>
        <v>13373.091505027363</v>
      </c>
      <c r="S19">
        <f t="shared" si="29"/>
        <v>37667.833783649672</v>
      </c>
      <c r="W19" s="11" t="s">
        <v>16</v>
      </c>
      <c r="X19">
        <f t="shared" si="30"/>
        <v>12773.090550639492</v>
      </c>
      <c r="Y19">
        <f t="shared" si="30"/>
        <v>58040.35053553497</v>
      </c>
      <c r="AA19" s="11" t="s">
        <v>16</v>
      </c>
      <c r="AB19">
        <f t="shared" si="31"/>
        <v>12698.832113752789</v>
      </c>
      <c r="AC19">
        <f t="shared" si="31"/>
        <v>60942.647421314476</v>
      </c>
    </row>
    <row r="20" spans="1:29" x14ac:dyDescent="0.35">
      <c r="C20" s="11" t="s">
        <v>8</v>
      </c>
      <c r="D20">
        <f>AVERAGE(D17:D19)</f>
        <v>199.99634426984576</v>
      </c>
      <c r="E20">
        <f t="shared" ref="E20:I20" si="32">AVERAGE(E17:E19)</f>
        <v>973.17258601207016</v>
      </c>
      <c r="G20" s="11" t="s">
        <v>8</v>
      </c>
      <c r="H20">
        <f t="shared" si="32"/>
        <v>200.40804146809765</v>
      </c>
      <c r="I20">
        <f t="shared" si="32"/>
        <v>697.22160758701682</v>
      </c>
      <c r="M20" s="11" t="s">
        <v>8</v>
      </c>
      <c r="N20">
        <f>AVERAGE(N17:N19)</f>
        <v>8491.1339833558086</v>
      </c>
      <c r="O20">
        <f t="shared" ref="O20:AC20" si="33">AVERAGE(O17:O19)</f>
        <v>35085.317715461068</v>
      </c>
      <c r="Q20" s="11" t="s">
        <v>8</v>
      </c>
      <c r="R20">
        <f t="shared" si="33"/>
        <v>13748.054807356768</v>
      </c>
      <c r="S20">
        <f t="shared" si="33"/>
        <v>31207.851220184992</v>
      </c>
      <c r="W20" s="11" t="s">
        <v>8</v>
      </c>
      <c r="X20">
        <f t="shared" si="33"/>
        <v>12883.755881241776</v>
      </c>
      <c r="Y20">
        <f t="shared" si="33"/>
        <v>51716.570915611512</v>
      </c>
      <c r="AA20" s="11" t="s">
        <v>8</v>
      </c>
      <c r="AB20">
        <f t="shared" si="33"/>
        <v>11427.360248599085</v>
      </c>
      <c r="AC20">
        <f t="shared" si="33"/>
        <v>49446.469687360281</v>
      </c>
    </row>
    <row r="21" spans="1:29" x14ac:dyDescent="0.35">
      <c r="C21" s="11" t="s">
        <v>13</v>
      </c>
      <c r="D21">
        <f>STDEVA(D17:D19)</f>
        <v>16.34831801588647</v>
      </c>
      <c r="E21">
        <f t="shared" ref="E21:I21" si="34">STDEVA(E17:E19)</f>
        <v>138.15125658835535</v>
      </c>
      <c r="G21" s="11" t="s">
        <v>13</v>
      </c>
      <c r="H21">
        <f t="shared" si="34"/>
        <v>31.305824688431265</v>
      </c>
      <c r="I21">
        <f t="shared" si="34"/>
        <v>175.51019771753892</v>
      </c>
      <c r="M21" s="11" t="s">
        <v>13</v>
      </c>
      <c r="N21">
        <f>STDEVA(N17:N19)</f>
        <v>333.85069411308803</v>
      </c>
      <c r="O21">
        <f>STDEVA(O17:O19)</f>
        <v>4869.1233610909603</v>
      </c>
      <c r="Q21" s="11" t="s">
        <v>13</v>
      </c>
      <c r="R21">
        <f>STDEVA(R17:R19)</f>
        <v>2803.2808572122512</v>
      </c>
      <c r="S21">
        <f>STDEVA(S17:S19)</f>
        <v>6287.1257799858049</v>
      </c>
      <c r="V21" s="9" t="s">
        <v>53</v>
      </c>
      <c r="W21" s="11" t="s">
        <v>13</v>
      </c>
      <c r="X21">
        <f t="shared" ref="X21:AC21" si="35">STDEVA(X17:X19)</f>
        <v>3044.6005428094186</v>
      </c>
      <c r="Y21">
        <f t="shared" si="35"/>
        <v>5807.066015435531</v>
      </c>
      <c r="AA21" s="11" t="s">
        <v>13</v>
      </c>
      <c r="AB21">
        <f t="shared" si="35"/>
        <v>1435.8618348047801</v>
      </c>
      <c r="AC21">
        <f t="shared" si="35"/>
        <v>10170.365825182105</v>
      </c>
    </row>
    <row r="22" spans="1:29" x14ac:dyDescent="0.35">
      <c r="A22" s="9" t="s">
        <v>53</v>
      </c>
      <c r="C22" s="11" t="s">
        <v>15</v>
      </c>
      <c r="D22">
        <f t="shared" ref="D22:E24" si="36">D17/$D$20</f>
        <v>1.0158026122172257</v>
      </c>
      <c r="E22">
        <f t="shared" si="36"/>
        <v>4.6783297615149051</v>
      </c>
      <c r="G22" s="11" t="s">
        <v>15</v>
      </c>
      <c r="H22">
        <f t="shared" ref="H22:I24" si="37">H17/$H$20</f>
        <v>1.157667123461589</v>
      </c>
      <c r="I22">
        <f t="shared" si="37"/>
        <v>3.9761980697472312</v>
      </c>
      <c r="L22" s="9" t="s">
        <v>53</v>
      </c>
      <c r="M22" s="11" t="s">
        <v>15</v>
      </c>
      <c r="N22">
        <f t="shared" ref="N22:O24" si="38">N17/$N$20</f>
        <v>0.98514157223500531</v>
      </c>
      <c r="O22">
        <f t="shared" si="38"/>
        <v>4.1696325733184416</v>
      </c>
      <c r="Q22" s="11" t="s">
        <v>15</v>
      </c>
      <c r="R22">
        <f t="shared" ref="R22:S24" si="39">R17/$R$20</f>
        <v>1.2161681087064113</v>
      </c>
      <c r="S22">
        <f t="shared" si="39"/>
        <v>2.24370333530445</v>
      </c>
      <c r="W22" s="11" t="s">
        <v>15</v>
      </c>
      <c r="X22">
        <f t="shared" ref="X22:Y24" si="40">X17/$X$20</f>
        <v>0.76809875126368954</v>
      </c>
      <c r="Y22">
        <f t="shared" si="40"/>
        <v>3.6187834327955732</v>
      </c>
      <c r="AA22" s="11" t="s">
        <v>15</v>
      </c>
      <c r="AB22">
        <f t="shared" ref="AB22:AC24" si="41">AB17/$AB$20</f>
        <v>1.0250096854965409</v>
      </c>
      <c r="AC22">
        <f t="shared" si="41"/>
        <v>4.0057879389474094</v>
      </c>
    </row>
    <row r="23" spans="1:29" x14ac:dyDescent="0.35">
      <c r="C23" s="11" t="s">
        <v>17</v>
      </c>
      <c r="D23">
        <f t="shared" si="36"/>
        <v>1.0726880226217588</v>
      </c>
      <c r="E23">
        <f t="shared" si="36"/>
        <v>4.2883761972305487</v>
      </c>
      <c r="G23" s="11" t="s">
        <v>17</v>
      </c>
      <c r="H23">
        <f t="shared" si="37"/>
        <v>0.84528821668195697</v>
      </c>
      <c r="I23">
        <f t="shared" si="37"/>
        <v>2.4678113323995672</v>
      </c>
      <c r="M23" s="11" t="s">
        <v>17</v>
      </c>
      <c r="N23">
        <f t="shared" si="38"/>
        <v>1.0445814828876985</v>
      </c>
      <c r="O23">
        <f t="shared" si="38"/>
        <v>3.5406662412900767</v>
      </c>
      <c r="Q23" s="11" t="s">
        <v>17</v>
      </c>
      <c r="R23">
        <f t="shared" si="39"/>
        <v>0.81110580804643417</v>
      </c>
      <c r="S23">
        <f t="shared" si="39"/>
        <v>1.8263793535543873</v>
      </c>
      <c r="W23" s="11" t="s">
        <v>17</v>
      </c>
      <c r="X23">
        <f t="shared" si="40"/>
        <v>1.2404907727557311</v>
      </c>
      <c r="Y23">
        <f t="shared" si="40"/>
        <v>3.918565388962751</v>
      </c>
      <c r="AA23" s="11" t="s">
        <v>17</v>
      </c>
      <c r="AB23">
        <f t="shared" si="41"/>
        <v>0.86372473457133303</v>
      </c>
      <c r="AC23">
        <f t="shared" si="41"/>
        <v>3.6422392291363663</v>
      </c>
    </row>
    <row r="24" spans="1:29" x14ac:dyDescent="0.35">
      <c r="C24" s="11" t="s">
        <v>16</v>
      </c>
      <c r="D24">
        <f t="shared" si="36"/>
        <v>0.91150936516101577</v>
      </c>
      <c r="E24">
        <f t="shared" si="36"/>
        <v>5.6311496605404736</v>
      </c>
      <c r="G24" s="11" t="s">
        <v>16</v>
      </c>
      <c r="H24">
        <f t="shared" si="37"/>
        <v>0.99704465985645396</v>
      </c>
      <c r="I24">
        <f t="shared" si="37"/>
        <v>3.9930210056076554</v>
      </c>
      <c r="M24" s="11" t="s">
        <v>16</v>
      </c>
      <c r="N24">
        <f t="shared" si="38"/>
        <v>0.9702769448772961</v>
      </c>
      <c r="O24">
        <f t="shared" si="38"/>
        <v>4.685684260526596</v>
      </c>
      <c r="Q24" s="11" t="s">
        <v>16</v>
      </c>
      <c r="R24">
        <f t="shared" si="39"/>
        <v>0.97272608324715459</v>
      </c>
      <c r="S24">
        <f t="shared" si="39"/>
        <v>2.739866425575574</v>
      </c>
      <c r="W24" s="11" t="s">
        <v>16</v>
      </c>
      <c r="X24">
        <f t="shared" si="40"/>
        <v>0.99141047598057896</v>
      </c>
      <c r="Y24">
        <f t="shared" si="40"/>
        <v>4.5049247339465159</v>
      </c>
      <c r="AA24" s="11" t="s">
        <v>16</v>
      </c>
      <c r="AB24">
        <f t="shared" si="41"/>
        <v>1.1112655799321263</v>
      </c>
      <c r="AC24">
        <f t="shared" si="41"/>
        <v>5.3330468363229926</v>
      </c>
    </row>
    <row r="25" spans="1:29" x14ac:dyDescent="0.35">
      <c r="C25" s="11" t="s">
        <v>8</v>
      </c>
      <c r="D25">
        <f>AVERAGE(D22:D24)</f>
        <v>1</v>
      </c>
      <c r="E25">
        <f>AVERAGE(E22:E24)</f>
        <v>4.8659518730953089</v>
      </c>
      <c r="G25" s="11" t="s">
        <v>8</v>
      </c>
      <c r="H25">
        <f>AVERAGE(H22:H24)</f>
        <v>1</v>
      </c>
      <c r="I25">
        <f>AVERAGE(I22:I24)</f>
        <v>3.4790101359181516</v>
      </c>
      <c r="M25" s="11" t="s">
        <v>8</v>
      </c>
      <c r="N25">
        <f>AVERAGE(N22:N24)</f>
        <v>1</v>
      </c>
      <c r="O25">
        <f>AVERAGE(O22:O24)</f>
        <v>4.1319943583783711</v>
      </c>
      <c r="Q25" s="11" t="s">
        <v>8</v>
      </c>
      <c r="R25">
        <f>AVERAGE(R22:R24)</f>
        <v>1</v>
      </c>
      <c r="S25">
        <f>AVERAGE(S22:S24)</f>
        <v>2.2699830381448041</v>
      </c>
      <c r="W25" s="11" t="s">
        <v>8</v>
      </c>
      <c r="X25">
        <f>AVERAGE(X22:X24)</f>
        <v>0.99999999999999989</v>
      </c>
      <c r="Y25">
        <f>AVERAGE(Y22:Y24)</f>
        <v>4.014091185234947</v>
      </c>
      <c r="AA25" s="11" t="s">
        <v>8</v>
      </c>
      <c r="AB25">
        <f>AVERAGE(AB22:AB24)</f>
        <v>1</v>
      </c>
      <c r="AC25">
        <f>AVERAGE(AC22:AC24)</f>
        <v>4.3270246681355893</v>
      </c>
    </row>
    <row r="26" spans="1:29" x14ac:dyDescent="0.35">
      <c r="C26" s="11" t="s">
        <v>13</v>
      </c>
      <c r="D26">
        <f>STDEVA(D22:D24)</f>
        <v>8.174308423272203E-2</v>
      </c>
      <c r="E26">
        <f>STDEVA(E22:E24)</f>
        <v>0.69076890926543177</v>
      </c>
      <c r="G26" s="11" t="s">
        <v>13</v>
      </c>
      <c r="H26">
        <f>STDEVA(H22:H24)</f>
        <v>0.15621042179295322</v>
      </c>
      <c r="I26">
        <f>STDEVA(I22:I24)</f>
        <v>0.87576424794050522</v>
      </c>
      <c r="M26" s="11" t="s">
        <v>13</v>
      </c>
      <c r="N26">
        <f>STDEVA(N22:N24)</f>
        <v>3.9317562856445026E-2</v>
      </c>
      <c r="O26">
        <f>STDEVA(O22:O24)</f>
        <v>0.57343617126231894</v>
      </c>
      <c r="Q26" s="11" t="s">
        <v>13</v>
      </c>
      <c r="R26">
        <f>STDEVA(R22:R24)</f>
        <v>0.20390381741220431</v>
      </c>
      <c r="S26">
        <f>STDEVA(S22:S24)</f>
        <v>0.45731020628616187</v>
      </c>
      <c r="W26" s="11" t="s">
        <v>13</v>
      </c>
      <c r="X26">
        <f>STDEV(X22:X24)</f>
        <v>0.23631311947180353</v>
      </c>
      <c r="Y26">
        <f>STDEV(Y22:Y24)</f>
        <v>0.45072772792058091</v>
      </c>
      <c r="AA26" s="11" t="s">
        <v>13</v>
      </c>
      <c r="AB26">
        <f>STDEVA(AB22:AB24)</f>
        <v>0.1256512268422447</v>
      </c>
      <c r="AC26">
        <f>STDEVA(AC22:AC24)</f>
        <v>0.89000133048478025</v>
      </c>
    </row>
    <row r="27" spans="1:29" x14ac:dyDescent="0.35">
      <c r="A27" s="9" t="s">
        <v>21</v>
      </c>
    </row>
    <row r="28" spans="1:29" x14ac:dyDescent="0.35">
      <c r="D28" s="32" t="s">
        <v>0</v>
      </c>
      <c r="E28" s="32"/>
      <c r="F28" s="31" t="s">
        <v>1</v>
      </c>
      <c r="G28" s="31"/>
    </row>
    <row r="29" spans="1:29" x14ac:dyDescent="0.35">
      <c r="C29" s="4"/>
      <c r="D29" s="8" t="s">
        <v>4</v>
      </c>
      <c r="E29" s="8" t="s">
        <v>5</v>
      </c>
      <c r="F29" s="8" t="s">
        <v>4</v>
      </c>
      <c r="G29" s="8" t="s">
        <v>5</v>
      </c>
    </row>
    <row r="30" spans="1:29" x14ac:dyDescent="0.35">
      <c r="B30" s="12" t="s">
        <v>18</v>
      </c>
      <c r="C30" s="11" t="s">
        <v>15</v>
      </c>
      <c r="D30">
        <v>1.0158026122172257</v>
      </c>
      <c r="E30">
        <v>4.6783297615149051</v>
      </c>
      <c r="F30">
        <v>1.157667123461589</v>
      </c>
      <c r="G30">
        <v>3.9761980697472312</v>
      </c>
    </row>
    <row r="31" spans="1:29" x14ac:dyDescent="0.35">
      <c r="C31" s="11" t="s">
        <v>17</v>
      </c>
      <c r="D31">
        <v>1.0726880226217588</v>
      </c>
      <c r="E31">
        <v>4.2883761972305487</v>
      </c>
      <c r="F31">
        <v>0.84528821668195697</v>
      </c>
      <c r="G31">
        <v>2.4678113323995672</v>
      </c>
    </row>
    <row r="32" spans="1:29" x14ac:dyDescent="0.35">
      <c r="C32" s="11" t="s">
        <v>16</v>
      </c>
      <c r="D32">
        <v>0.91150936516101577</v>
      </c>
      <c r="E32">
        <v>5.6311496605404736</v>
      </c>
      <c r="F32">
        <v>0.99704465985645396</v>
      </c>
      <c r="G32">
        <v>3.9930210056076554</v>
      </c>
    </row>
    <row r="33" spans="1:12" x14ac:dyDescent="0.35">
      <c r="B33" s="12" t="s">
        <v>19</v>
      </c>
      <c r="C33" s="11" t="s">
        <v>15</v>
      </c>
      <c r="D33">
        <v>0.98514157223500531</v>
      </c>
      <c r="E33">
        <v>4.1696325733184416</v>
      </c>
      <c r="F33">
        <v>1.2161681087064113</v>
      </c>
      <c r="G33">
        <v>2.24370333530445</v>
      </c>
    </row>
    <row r="34" spans="1:12" x14ac:dyDescent="0.35">
      <c r="C34" s="11" t="s">
        <v>17</v>
      </c>
      <c r="D34">
        <v>1.0445814828876985</v>
      </c>
      <c r="E34">
        <v>3.5406662412900767</v>
      </c>
      <c r="F34">
        <v>0.81110580804643417</v>
      </c>
      <c r="G34">
        <v>1.8263793535543873</v>
      </c>
    </row>
    <row r="35" spans="1:12" x14ac:dyDescent="0.35">
      <c r="C35" s="11" t="s">
        <v>16</v>
      </c>
      <c r="D35">
        <v>0.9702769448772961</v>
      </c>
      <c r="E35">
        <v>4.685684260526596</v>
      </c>
      <c r="F35">
        <v>0.97272608324715459</v>
      </c>
      <c r="G35">
        <v>2.739866425575574</v>
      </c>
    </row>
    <row r="36" spans="1:12" x14ac:dyDescent="0.35">
      <c r="B36" s="12" t="s">
        <v>20</v>
      </c>
      <c r="C36" s="11" t="s">
        <v>15</v>
      </c>
      <c r="D36">
        <v>0.76809875126368954</v>
      </c>
      <c r="E36">
        <v>3.6187834327955732</v>
      </c>
      <c r="F36">
        <v>1.0250096854965409</v>
      </c>
      <c r="G36">
        <v>4.0057879389474094</v>
      </c>
    </row>
    <row r="37" spans="1:12" x14ac:dyDescent="0.35">
      <c r="C37" s="11" t="s">
        <v>17</v>
      </c>
      <c r="D37">
        <v>1.2404907727557311</v>
      </c>
      <c r="E37">
        <v>3.918565388962751</v>
      </c>
      <c r="F37">
        <v>0.86372473457133303</v>
      </c>
      <c r="G37">
        <v>3.6422392291363663</v>
      </c>
    </row>
    <row r="38" spans="1:12" x14ac:dyDescent="0.35">
      <c r="C38" s="11" t="s">
        <v>16</v>
      </c>
      <c r="D38">
        <v>0.99141047598057896</v>
      </c>
      <c r="E38">
        <v>4.5049247339465159</v>
      </c>
      <c r="F38">
        <v>1.1112655799321263</v>
      </c>
      <c r="G38">
        <v>5.3330468363229926</v>
      </c>
    </row>
    <row r="39" spans="1:12" x14ac:dyDescent="0.35">
      <c r="C39" s="11" t="s">
        <v>8</v>
      </c>
      <c r="D39" s="4">
        <f>AVERAGE(D30:D38)</f>
        <v>1</v>
      </c>
      <c r="E39" s="4">
        <f t="shared" ref="E39:G39" si="42">AVERAGE(E30:E38)</f>
        <v>4.3373458055695426</v>
      </c>
      <c r="F39" s="4">
        <f t="shared" si="42"/>
        <v>1</v>
      </c>
      <c r="G39" s="4">
        <f t="shared" si="42"/>
        <v>3.3586726140661813</v>
      </c>
    </row>
    <row r="40" spans="1:12" x14ac:dyDescent="0.35">
      <c r="C40" s="11" t="s">
        <v>13</v>
      </c>
      <c r="D40">
        <f>STDEVA(D30:D38)</f>
        <v>0.12656193444648162</v>
      </c>
      <c r="E40">
        <f t="shared" ref="E40:G40" si="43">STDEVA(E30:E38)</f>
        <v>0.64192618828423753</v>
      </c>
      <c r="F40">
        <f t="shared" si="43"/>
        <v>0.14297438008168031</v>
      </c>
      <c r="G40">
        <f t="shared" si="43"/>
        <v>1.115162065550076</v>
      </c>
    </row>
    <row r="41" spans="1:12" x14ac:dyDescent="0.35">
      <c r="C41" s="11" t="s">
        <v>14</v>
      </c>
      <c r="D41">
        <f>D40/SQRT(9)</f>
        <v>4.2187311482160539E-2</v>
      </c>
      <c r="E41">
        <f t="shared" ref="E41:G41" si="44">E40/SQRT(9)</f>
        <v>0.21397539609474583</v>
      </c>
      <c r="F41">
        <f>F40/SQRT(9)</f>
        <v>4.7658126693893438E-2</v>
      </c>
      <c r="G41">
        <f t="shared" si="44"/>
        <v>0.37172068851669199</v>
      </c>
    </row>
    <row r="42" spans="1:12" x14ac:dyDescent="0.35">
      <c r="C42" s="11" t="s">
        <v>56</v>
      </c>
      <c r="E42">
        <v>2.0198743180239293E-7</v>
      </c>
      <c r="G42">
        <v>8.233814920776257E-5</v>
      </c>
    </row>
    <row r="44" spans="1:12" x14ac:dyDescent="0.35">
      <c r="A44" s="33" t="s">
        <v>54</v>
      </c>
      <c r="B44" s="33"/>
      <c r="C44" s="33"/>
    </row>
    <row r="46" spans="1:12" x14ac:dyDescent="0.35">
      <c r="B46" s="10" t="s">
        <v>24</v>
      </c>
      <c r="C46" s="32" t="s">
        <v>0</v>
      </c>
      <c r="D46" s="32"/>
      <c r="E46" s="31" t="s">
        <v>1</v>
      </c>
      <c r="F46" s="31"/>
      <c r="H46" s="10" t="s">
        <v>25</v>
      </c>
      <c r="I46" s="32" t="s">
        <v>0</v>
      </c>
      <c r="J46" s="32"/>
      <c r="K46" s="31" t="s">
        <v>1</v>
      </c>
      <c r="L46" s="31"/>
    </row>
    <row r="47" spans="1:12" x14ac:dyDescent="0.35">
      <c r="C47" s="8" t="s">
        <v>4</v>
      </c>
      <c r="D47" s="8" t="s">
        <v>5</v>
      </c>
      <c r="E47" s="8" t="s">
        <v>4</v>
      </c>
      <c r="F47" s="8" t="s">
        <v>5</v>
      </c>
      <c r="I47" s="8" t="s">
        <v>4</v>
      </c>
      <c r="J47" s="8" t="s">
        <v>5</v>
      </c>
      <c r="K47" s="8" t="s">
        <v>4</v>
      </c>
      <c r="L47" s="8" t="s">
        <v>5</v>
      </c>
    </row>
    <row r="48" spans="1:12" x14ac:dyDescent="0.35">
      <c r="A48" s="16" t="s">
        <v>22</v>
      </c>
      <c r="B48" s="11" t="s">
        <v>15</v>
      </c>
      <c r="C48">
        <v>203.15680894320491</v>
      </c>
      <c r="D48">
        <v>935.6488495918004</v>
      </c>
      <c r="E48">
        <v>232.00580088494345</v>
      </c>
      <c r="F48">
        <v>796.86206764727297</v>
      </c>
      <c r="H48" s="11" t="s">
        <v>15</v>
      </c>
      <c r="I48">
        <v>9895.9968039680243</v>
      </c>
      <c r="J48">
        <v>46623.522335220267</v>
      </c>
      <c r="K48">
        <v>11713.154934472223</v>
      </c>
      <c r="L48">
        <v>45775.581857845289</v>
      </c>
    </row>
    <row r="49" spans="1:12" x14ac:dyDescent="0.35">
      <c r="B49" s="11" t="s">
        <v>17</v>
      </c>
      <c r="C49">
        <v>214.53368306640135</v>
      </c>
      <c r="D49">
        <v>857.65956229993287</v>
      </c>
      <c r="E49">
        <v>169.40255598129195</v>
      </c>
      <c r="F49">
        <v>494.56923583897378</v>
      </c>
      <c r="H49" s="11" t="s">
        <v>17</v>
      </c>
      <c r="I49">
        <v>15982.180289117805</v>
      </c>
      <c r="J49">
        <v>50485.839876079306</v>
      </c>
      <c r="K49">
        <v>9870.093697572247</v>
      </c>
      <c r="L49">
        <v>41621.179782921085</v>
      </c>
    </row>
    <row r="50" spans="1:12" x14ac:dyDescent="0.35">
      <c r="B50" s="11" t="s">
        <v>16</v>
      </c>
      <c r="C50">
        <v>182.29854079993106</v>
      </c>
      <c r="D50">
        <v>1126.2093461444776</v>
      </c>
      <c r="E50">
        <v>199.81576753805754</v>
      </c>
      <c r="F50">
        <v>800.23351927480394</v>
      </c>
      <c r="H50" s="11" t="s">
        <v>16</v>
      </c>
      <c r="I50">
        <v>12773.090550639492</v>
      </c>
      <c r="J50">
        <v>58040.35053553497</v>
      </c>
      <c r="K50">
        <v>12698.832113752789</v>
      </c>
      <c r="L50">
        <v>60942.647421314476</v>
      </c>
    </row>
    <row r="51" spans="1:12" x14ac:dyDescent="0.35">
      <c r="B51" s="11" t="s">
        <v>26</v>
      </c>
      <c r="C51">
        <f>AVERAGE(C48:C50)</f>
        <v>199.99634426984576</v>
      </c>
      <c r="D51">
        <f>AVERAGE(D48:D50)</f>
        <v>973.17258601207016</v>
      </c>
      <c r="E51">
        <f>AVERAGE(E48:E50)</f>
        <v>200.40804146809765</v>
      </c>
      <c r="F51">
        <f>AVERAGE(F48:F50)</f>
        <v>697.22160758701682</v>
      </c>
      <c r="H51" s="11" t="s">
        <v>26</v>
      </c>
      <c r="I51">
        <f>AVERAGE(I48:I50)</f>
        <v>12883.755881241776</v>
      </c>
      <c r="J51">
        <f>AVERAGE(J48:J50)</f>
        <v>51716.570915611512</v>
      </c>
      <c r="K51">
        <f>AVERAGE(K48:K50)</f>
        <v>11427.360248599085</v>
      </c>
      <c r="L51">
        <f>AVERAGE(L48:L50)</f>
        <v>49446.469687360281</v>
      </c>
    </row>
    <row r="53" spans="1:12" x14ac:dyDescent="0.35">
      <c r="C53" s="32" t="s">
        <v>0</v>
      </c>
      <c r="D53" s="32"/>
      <c r="E53" s="31" t="s">
        <v>1</v>
      </c>
      <c r="F53" s="31"/>
      <c r="I53" s="32" t="s">
        <v>0</v>
      </c>
      <c r="J53" s="32"/>
      <c r="K53" s="31" t="s">
        <v>1</v>
      </c>
      <c r="L53" s="31"/>
    </row>
    <row r="54" spans="1:12" x14ac:dyDescent="0.35">
      <c r="B54" s="10" t="s">
        <v>24</v>
      </c>
      <c r="C54" s="8" t="s">
        <v>4</v>
      </c>
      <c r="D54" s="8" t="s">
        <v>5</v>
      </c>
      <c r="E54" s="8" t="s">
        <v>4</v>
      </c>
      <c r="F54" s="8" t="s">
        <v>5</v>
      </c>
      <c r="H54" s="10" t="s">
        <v>25</v>
      </c>
      <c r="I54" s="8" t="s">
        <v>4</v>
      </c>
      <c r="J54" s="8" t="s">
        <v>5</v>
      </c>
      <c r="K54" s="8" t="s">
        <v>4</v>
      </c>
      <c r="L54" s="8" t="s">
        <v>5</v>
      </c>
    </row>
    <row r="55" spans="1:12" x14ac:dyDescent="0.35">
      <c r="A55" s="16" t="s">
        <v>27</v>
      </c>
      <c r="B55" s="11" t="s">
        <v>15</v>
      </c>
      <c r="C55" s="2">
        <v>1.5896256737030965E-3</v>
      </c>
      <c r="D55" s="2">
        <v>2.159064186584713E-3</v>
      </c>
      <c r="E55" s="2">
        <v>1.1999179678243007E-2</v>
      </c>
      <c r="F55" s="2">
        <v>5.4837334433693553E-3</v>
      </c>
      <c r="H55" s="11" t="s">
        <v>15</v>
      </c>
      <c r="I55">
        <v>4.5478921494593585E-3</v>
      </c>
      <c r="J55">
        <v>5.8030092642417756E-3</v>
      </c>
      <c r="K55">
        <v>5.5445346039173201E-3</v>
      </c>
      <c r="L55">
        <v>5.7851189336679048E-3</v>
      </c>
    </row>
    <row r="56" spans="1:12" x14ac:dyDescent="0.35">
      <c r="B56" s="11" t="s">
        <v>17</v>
      </c>
      <c r="C56" s="2">
        <v>2.1681503846599152E-3</v>
      </c>
      <c r="D56" s="2">
        <v>2.5409393173244262E-3</v>
      </c>
      <c r="E56" s="2">
        <v>9.0513096094339031E-3</v>
      </c>
      <c r="F56" s="2">
        <v>9.752825332290993E-3</v>
      </c>
      <c r="H56" s="11" t="s">
        <v>17</v>
      </c>
      <c r="I56">
        <v>5.8837095587606211E-3</v>
      </c>
      <c r="J56">
        <v>6.1426807454408629E-3</v>
      </c>
      <c r="K56">
        <v>5.3494452956754559E-3</v>
      </c>
      <c r="L56">
        <v>5.3444356977754189E-3</v>
      </c>
    </row>
    <row r="57" spans="1:12" x14ac:dyDescent="0.35">
      <c r="B57" s="11" t="s">
        <v>16</v>
      </c>
      <c r="C57" s="2">
        <v>1.5624742549252143E-3</v>
      </c>
      <c r="D57" s="2">
        <v>2.1819516699175053E-3</v>
      </c>
      <c r="E57" s="2">
        <v>2.2201246804369971E-3</v>
      </c>
      <c r="F57" s="2">
        <v>9.2338865150797932E-3</v>
      </c>
      <c r="H57" s="11" t="s">
        <v>16</v>
      </c>
      <c r="I57">
        <v>5.4812521232693399E-3</v>
      </c>
      <c r="J57">
        <v>6.1421353041633715E-3</v>
      </c>
      <c r="K57">
        <v>5.8438896476083529E-3</v>
      </c>
      <c r="L57">
        <v>4.8018692158605164E-3</v>
      </c>
    </row>
    <row r="58" spans="1:12" x14ac:dyDescent="0.35">
      <c r="B58" s="11" t="s">
        <v>26</v>
      </c>
      <c r="C58" s="2">
        <f>AVERAGE(C55:C57)</f>
        <v>1.7734167710960751E-3</v>
      </c>
      <c r="D58" s="2">
        <f t="shared" ref="D58:F58" si="45">AVERAGE(D55:D57)</f>
        <v>2.2939850579422149E-3</v>
      </c>
      <c r="E58" s="2">
        <f t="shared" si="45"/>
        <v>7.756871322704635E-3</v>
      </c>
      <c r="F58" s="2">
        <f t="shared" si="45"/>
        <v>8.1568150969133797E-3</v>
      </c>
      <c r="H58" s="11" t="s">
        <v>26</v>
      </c>
      <c r="I58">
        <v>5.3042846104964401E-3</v>
      </c>
      <c r="J58">
        <v>6.029275104615337E-3</v>
      </c>
      <c r="K58">
        <v>5.5792898490670435E-3</v>
      </c>
      <c r="L58">
        <v>5.310474615767947E-3</v>
      </c>
    </row>
    <row r="59" spans="1:12" x14ac:dyDescent="0.35">
      <c r="C59" s="32" t="s">
        <v>0</v>
      </c>
      <c r="D59" s="32"/>
      <c r="E59" s="31" t="s">
        <v>1</v>
      </c>
      <c r="F59" s="31"/>
      <c r="I59" s="32" t="s">
        <v>0</v>
      </c>
      <c r="J59" s="32"/>
      <c r="K59" s="31" t="s">
        <v>1</v>
      </c>
      <c r="L59" s="31"/>
    </row>
    <row r="60" spans="1:12" x14ac:dyDescent="0.35">
      <c r="B60" s="10" t="s">
        <v>24</v>
      </c>
      <c r="C60" s="8" t="s">
        <v>4</v>
      </c>
      <c r="D60" s="8" t="s">
        <v>5</v>
      </c>
      <c r="E60" s="8" t="s">
        <v>4</v>
      </c>
      <c r="F60" s="8" t="s">
        <v>5</v>
      </c>
      <c r="H60" s="10" t="s">
        <v>25</v>
      </c>
      <c r="I60" s="8" t="s">
        <v>4</v>
      </c>
      <c r="J60" s="8" t="s">
        <v>5</v>
      </c>
      <c r="K60" s="8" t="s">
        <v>4</v>
      </c>
      <c r="L60" s="8" t="s">
        <v>5</v>
      </c>
    </row>
    <row r="61" spans="1:12" x14ac:dyDescent="0.35">
      <c r="A61" s="16" t="s">
        <v>28</v>
      </c>
      <c r="B61" s="11" t="s">
        <v>15</v>
      </c>
      <c r="C61" s="1">
        <f t="shared" ref="C61:F63" si="46">C48/C55</f>
        <v>127801.66570280852</v>
      </c>
      <c r="D61" s="1">
        <f t="shared" si="46"/>
        <v>433358.51495542802</v>
      </c>
      <c r="E61" s="1">
        <f t="shared" si="46"/>
        <v>19335.138493310333</v>
      </c>
      <c r="F61" s="1">
        <f t="shared" si="46"/>
        <v>145313.78592276346</v>
      </c>
      <c r="H61" s="11" t="s">
        <v>15</v>
      </c>
      <c r="I61">
        <f t="shared" ref="I61:L63" si="47">I48/I55</f>
        <v>2175952.3926143311</v>
      </c>
      <c r="J61">
        <f t="shared" si="47"/>
        <v>8034369.7919827672</v>
      </c>
      <c r="K61">
        <f t="shared" si="47"/>
        <v>2112558.7215555753</v>
      </c>
      <c r="L61">
        <f t="shared" si="47"/>
        <v>7912643.1768659363</v>
      </c>
    </row>
    <row r="62" spans="1:12" x14ac:dyDescent="0.35">
      <c r="A62" s="16" t="s">
        <v>29</v>
      </c>
      <c r="B62" s="11" t="s">
        <v>17</v>
      </c>
      <c r="C62" s="1">
        <f t="shared" si="46"/>
        <v>98947.78728646721</v>
      </c>
      <c r="D62" s="1">
        <f t="shared" si="46"/>
        <v>337536.42066628987</v>
      </c>
      <c r="E62" s="1">
        <f t="shared" si="46"/>
        <v>18715.806141989535</v>
      </c>
      <c r="F62" s="1">
        <f t="shared" si="46"/>
        <v>50710.35510104811</v>
      </c>
      <c r="H62" s="11" t="s">
        <v>17</v>
      </c>
      <c r="I62">
        <f t="shared" si="47"/>
        <v>2716344.1922997274</v>
      </c>
      <c r="J62">
        <f t="shared" si="47"/>
        <v>8218861.1077582408</v>
      </c>
      <c r="K62">
        <f t="shared" si="47"/>
        <v>1845068.6289943608</v>
      </c>
      <c r="L62">
        <f t="shared" si="47"/>
        <v>7787759.4823052296</v>
      </c>
    </row>
    <row r="63" spans="1:12" x14ac:dyDescent="0.35">
      <c r="B63" s="11" t="s">
        <v>16</v>
      </c>
      <c r="C63" s="1">
        <f t="shared" si="46"/>
        <v>116672.98851503734</v>
      </c>
      <c r="D63" s="1">
        <f t="shared" si="46"/>
        <v>516147.70467718795</v>
      </c>
      <c r="E63" s="1">
        <f t="shared" si="46"/>
        <v>90002.047767302385</v>
      </c>
      <c r="F63" s="1">
        <f t="shared" si="46"/>
        <v>86662.698092287406</v>
      </c>
      <c r="H63" s="11" t="s">
        <v>16</v>
      </c>
      <c r="I63">
        <f t="shared" si="47"/>
        <v>2330323.4851056025</v>
      </c>
      <c r="J63">
        <f t="shared" si="47"/>
        <v>9449539.5593439676</v>
      </c>
      <c r="K63">
        <f t="shared" si="47"/>
        <v>2173010.2516480377</v>
      </c>
      <c r="L63">
        <f t="shared" si="47"/>
        <v>12691442.578240499</v>
      </c>
    </row>
    <row r="64" spans="1:12" x14ac:dyDescent="0.35">
      <c r="B64" s="11" t="s">
        <v>26</v>
      </c>
      <c r="C64" s="1">
        <f>AVERAGE(C61:C63)</f>
        <v>114474.14716810436</v>
      </c>
      <c r="D64" s="1">
        <f t="shared" ref="D64:F64" si="48">AVERAGE(D61:D63)</f>
        <v>429014.21343296859</v>
      </c>
      <c r="E64" s="1">
        <f t="shared" si="48"/>
        <v>42684.330800867414</v>
      </c>
      <c r="F64" s="1">
        <f t="shared" si="48"/>
        <v>94228.94637203298</v>
      </c>
      <c r="H64" s="11" t="s">
        <v>26</v>
      </c>
      <c r="I64">
        <f>AVERAGE(I61:I63)</f>
        <v>2407540.0233398867</v>
      </c>
      <c r="J64">
        <f t="shared" ref="J64:L64" si="49">AVERAGE(J61:J63)</f>
        <v>8567590.1530283261</v>
      </c>
      <c r="K64">
        <f t="shared" si="49"/>
        <v>2043545.8673993247</v>
      </c>
      <c r="L64">
        <f t="shared" si="49"/>
        <v>9463948.4124705549</v>
      </c>
    </row>
    <row r="66" spans="1:12" x14ac:dyDescent="0.35">
      <c r="A66" s="16" t="s">
        <v>30</v>
      </c>
    </row>
    <row r="67" spans="1:12" x14ac:dyDescent="0.35">
      <c r="C67" s="32" t="s">
        <v>0</v>
      </c>
      <c r="D67" s="32"/>
      <c r="E67" s="31" t="s">
        <v>1</v>
      </c>
      <c r="F67" s="31"/>
      <c r="I67" s="32" t="s">
        <v>0</v>
      </c>
      <c r="J67" s="32"/>
      <c r="K67" s="31" t="s">
        <v>1</v>
      </c>
      <c r="L67" s="31"/>
    </row>
    <row r="68" spans="1:12" x14ac:dyDescent="0.35">
      <c r="B68" s="10" t="s">
        <v>24</v>
      </c>
      <c r="C68" s="8" t="s">
        <v>4</v>
      </c>
      <c r="D68" s="8" t="s">
        <v>5</v>
      </c>
      <c r="E68" s="8" t="s">
        <v>4</v>
      </c>
      <c r="F68" s="8" t="s">
        <v>5</v>
      </c>
      <c r="H68" s="10" t="s">
        <v>25</v>
      </c>
      <c r="I68" s="8" t="s">
        <v>4</v>
      </c>
      <c r="J68" s="8" t="s">
        <v>5</v>
      </c>
      <c r="K68" s="8" t="s">
        <v>4</v>
      </c>
      <c r="L68" s="8" t="s">
        <v>5</v>
      </c>
    </row>
    <row r="69" spans="1:12" x14ac:dyDescent="0.35">
      <c r="B69" s="11" t="s">
        <v>15</v>
      </c>
      <c r="C69">
        <f t="shared" ref="C69:D71" si="50">C61/$C$64</f>
        <v>1.1164238289989861</v>
      </c>
      <c r="D69">
        <f t="shared" si="50"/>
        <v>3.7856452804059288</v>
      </c>
      <c r="E69">
        <f t="shared" ref="E69:F71" si="51">E61/$E$64</f>
        <v>0.45297977338600826</v>
      </c>
      <c r="F69">
        <f t="shared" si="51"/>
        <v>3.4043824325297951</v>
      </c>
      <c r="H69" s="11" t="s">
        <v>15</v>
      </c>
      <c r="I69">
        <f t="shared" ref="I69:J71" si="52">I61/$I$64</f>
        <v>0.90380736001045459</v>
      </c>
      <c r="J69">
        <f t="shared" si="52"/>
        <v>3.3371697725037186</v>
      </c>
      <c r="K69">
        <f t="shared" ref="K69:L71" si="53">K61/$K$64</f>
        <v>1.0337711304929398</v>
      </c>
      <c r="L69">
        <f t="shared" si="53"/>
        <v>3.8720164313883467</v>
      </c>
    </row>
    <row r="70" spans="1:12" x14ac:dyDescent="0.35">
      <c r="B70" s="11" t="s">
        <v>17</v>
      </c>
      <c r="C70">
        <f t="shared" si="50"/>
        <v>0.86436797944572741</v>
      </c>
      <c r="D70">
        <f t="shared" si="50"/>
        <v>2.9485820948778971</v>
      </c>
      <c r="E70">
        <f t="shared" si="51"/>
        <v>0.43847017841988045</v>
      </c>
      <c r="F70">
        <f t="shared" si="51"/>
        <v>1.1880320986552189</v>
      </c>
      <c r="H70" s="11" t="s">
        <v>17</v>
      </c>
      <c r="I70">
        <f t="shared" si="52"/>
        <v>1.1282654352435015</v>
      </c>
      <c r="J70">
        <f t="shared" si="52"/>
        <v>3.4138004054265041</v>
      </c>
      <c r="K70">
        <f t="shared" si="53"/>
        <v>0.90287605403369209</v>
      </c>
      <c r="L70">
        <f t="shared" si="53"/>
        <v>3.8109051558584084</v>
      </c>
    </row>
    <row r="71" spans="1:12" x14ac:dyDescent="0.35">
      <c r="B71" s="11" t="s">
        <v>16</v>
      </c>
      <c r="C71">
        <f t="shared" si="50"/>
        <v>1.0192081915552862</v>
      </c>
      <c r="D71">
        <f t="shared" si="50"/>
        <v>4.508858265781436</v>
      </c>
      <c r="E71">
        <f t="shared" si="51"/>
        <v>2.1085500481941115</v>
      </c>
      <c r="F71">
        <f t="shared" si="51"/>
        <v>2.0303164291503029</v>
      </c>
      <c r="H71" s="11" t="s">
        <v>16</v>
      </c>
      <c r="I71">
        <f t="shared" si="52"/>
        <v>0.96792720474604421</v>
      </c>
      <c r="J71">
        <f t="shared" si="52"/>
        <v>3.9249771417029189</v>
      </c>
      <c r="K71">
        <f t="shared" si="53"/>
        <v>1.063352815473368</v>
      </c>
      <c r="L71">
        <f t="shared" si="53"/>
        <v>6.2105004740568877</v>
      </c>
    </row>
    <row r="72" spans="1:12" x14ac:dyDescent="0.35">
      <c r="B72" s="11" t="s">
        <v>26</v>
      </c>
      <c r="C72">
        <f>AVERAGE(C69:C71)</f>
        <v>0.99999999999999989</v>
      </c>
      <c r="D72">
        <f t="shared" ref="D72:L72" si="54">AVERAGE(D69:D71)</f>
        <v>3.7476952136884205</v>
      </c>
      <c r="E72">
        <f t="shared" si="54"/>
        <v>1</v>
      </c>
      <c r="F72">
        <f t="shared" si="54"/>
        <v>2.2075769867784389</v>
      </c>
      <c r="H72" s="11" t="s">
        <v>26</v>
      </c>
      <c r="I72">
        <f t="shared" si="54"/>
        <v>1.0000000000000002</v>
      </c>
      <c r="J72">
        <f t="shared" si="54"/>
        <v>3.5586491065443808</v>
      </c>
      <c r="K72">
        <f t="shared" si="54"/>
        <v>1</v>
      </c>
      <c r="L72">
        <f t="shared" si="54"/>
        <v>4.6311406871012144</v>
      </c>
    </row>
    <row r="73" spans="1:12" x14ac:dyDescent="0.35">
      <c r="B73" s="11" t="s">
        <v>13</v>
      </c>
      <c r="C73">
        <f>STDEVA(C69:C71)</f>
        <v>0.12712102025480532</v>
      </c>
      <c r="D73">
        <f t="shared" ref="D73:L73" si="55">STDEVA(D69:D71)</f>
        <v>0.78083006348708928</v>
      </c>
      <c r="E73">
        <f t="shared" si="55"/>
        <v>0.96005991432821292</v>
      </c>
      <c r="F73">
        <f t="shared" si="55"/>
        <v>1.1187574266052782</v>
      </c>
      <c r="H73" s="11" t="s">
        <v>13</v>
      </c>
      <c r="I73">
        <f t="shared" si="55"/>
        <v>0.11561511592729851</v>
      </c>
      <c r="J73">
        <f t="shared" si="55"/>
        <v>0.31955474567415387</v>
      </c>
      <c r="K73">
        <f t="shared" si="55"/>
        <v>8.5402369297461783E-2</v>
      </c>
      <c r="L73">
        <f t="shared" si="55"/>
        <v>1.3681069583511098</v>
      </c>
    </row>
    <row r="76" spans="1:12" x14ac:dyDescent="0.35">
      <c r="C76" s="32" t="s">
        <v>0</v>
      </c>
      <c r="D76" s="32"/>
      <c r="E76" s="31" t="s">
        <v>1</v>
      </c>
      <c r="F76" s="31"/>
    </row>
    <row r="77" spans="1:12" x14ac:dyDescent="0.35">
      <c r="A77" s="9" t="s">
        <v>33</v>
      </c>
      <c r="B77" s="8"/>
      <c r="C77" s="8" t="s">
        <v>4</v>
      </c>
      <c r="D77" s="8" t="s">
        <v>5</v>
      </c>
      <c r="E77" s="8" t="s">
        <v>4</v>
      </c>
      <c r="F77" s="8" t="s">
        <v>5</v>
      </c>
    </row>
    <row r="78" spans="1:12" x14ac:dyDescent="0.35">
      <c r="A78" s="17" t="s">
        <v>31</v>
      </c>
      <c r="B78" s="11" t="s">
        <v>15</v>
      </c>
      <c r="C78">
        <v>1.1164238289989861</v>
      </c>
      <c r="D78">
        <v>3.7856452804059288</v>
      </c>
      <c r="E78">
        <v>0.45297977338600826</v>
      </c>
      <c r="F78">
        <v>3.4043824325297951</v>
      </c>
    </row>
    <row r="79" spans="1:12" x14ac:dyDescent="0.35">
      <c r="B79" s="11" t="s">
        <v>17</v>
      </c>
      <c r="C79">
        <v>0.86436797944572741</v>
      </c>
      <c r="D79">
        <v>2.9485820948778971</v>
      </c>
      <c r="E79">
        <v>0.43847017841988045</v>
      </c>
      <c r="F79">
        <v>1.1880320986552189</v>
      </c>
    </row>
    <row r="80" spans="1:12" x14ac:dyDescent="0.35">
      <c r="B80" s="11" t="s">
        <v>16</v>
      </c>
      <c r="C80">
        <v>1.0192081915552862</v>
      </c>
      <c r="D80">
        <v>4.508858265781436</v>
      </c>
      <c r="E80">
        <v>2.1085500481941115</v>
      </c>
      <c r="F80">
        <v>2.0303164291503029</v>
      </c>
    </row>
    <row r="81" spans="1:6" x14ac:dyDescent="0.35">
      <c r="A81" s="17" t="s">
        <v>32</v>
      </c>
      <c r="B81" s="11" t="s">
        <v>15</v>
      </c>
      <c r="C81">
        <v>0.90380736001045459</v>
      </c>
      <c r="D81">
        <v>3.3371697725037186</v>
      </c>
      <c r="E81">
        <v>1.0337711304929398</v>
      </c>
      <c r="F81">
        <v>3.8720164313883467</v>
      </c>
    </row>
    <row r="82" spans="1:6" x14ac:dyDescent="0.35">
      <c r="B82" s="11" t="s">
        <v>17</v>
      </c>
      <c r="C82">
        <v>1.1282654352435015</v>
      </c>
      <c r="D82">
        <v>3.4138004054265041</v>
      </c>
      <c r="E82">
        <v>0.90287605403369209</v>
      </c>
      <c r="F82">
        <v>3.8109051558584084</v>
      </c>
    </row>
    <row r="83" spans="1:6" x14ac:dyDescent="0.35">
      <c r="B83" s="11" t="s">
        <v>16</v>
      </c>
      <c r="C83">
        <v>0.96792720474604421</v>
      </c>
      <c r="D83">
        <v>3.9249771417029189</v>
      </c>
      <c r="E83">
        <v>1.063352815473368</v>
      </c>
      <c r="F83">
        <v>6.2105004740568877</v>
      </c>
    </row>
    <row r="84" spans="1:6" x14ac:dyDescent="0.35">
      <c r="B84" s="11" t="s">
        <v>26</v>
      </c>
      <c r="C84" s="11">
        <f>AVERAGE(C78:C83)</f>
        <v>1</v>
      </c>
      <c r="D84" s="11">
        <f t="shared" ref="D84:F84" si="56">AVERAGE(D78:D83)</f>
        <v>3.6531721601164002</v>
      </c>
      <c r="E84" s="11">
        <f t="shared" si="56"/>
        <v>1</v>
      </c>
      <c r="F84" s="11">
        <f t="shared" si="56"/>
        <v>3.4193588369398267</v>
      </c>
    </row>
    <row r="85" spans="1:6" x14ac:dyDescent="0.35">
      <c r="B85" s="11" t="s">
        <v>13</v>
      </c>
      <c r="C85">
        <f>STDEVA(C78:C83)</f>
        <v>0.1086767846810069</v>
      </c>
      <c r="D85">
        <f t="shared" ref="D85:F85" si="57">STDEVA(D78:D83)</f>
        <v>0.54354931570111109</v>
      </c>
      <c r="E85">
        <f t="shared" si="57"/>
        <v>0.60959284896774024</v>
      </c>
      <c r="F85">
        <f t="shared" si="57"/>
        <v>1.7353478713174322</v>
      </c>
    </row>
    <row r="86" spans="1:6" x14ac:dyDescent="0.35">
      <c r="B86" s="11" t="s">
        <v>14</v>
      </c>
      <c r="C86">
        <f>C85/SQRT(6)</f>
        <v>4.4367111559130409E-2</v>
      </c>
      <c r="D86">
        <f t="shared" ref="D86:F86" si="58">D85/SQRT(6)</f>
        <v>0.22190307891778119</v>
      </c>
      <c r="E86">
        <f t="shared" si="58"/>
        <v>0.24886523847007583</v>
      </c>
      <c r="F86">
        <f t="shared" si="58"/>
        <v>0.70845280182544546</v>
      </c>
    </row>
    <row r="87" spans="1:6" x14ac:dyDescent="0.35">
      <c r="B87" s="11" t="s">
        <v>56</v>
      </c>
      <c r="D87">
        <v>2E-3</v>
      </c>
      <c r="F87">
        <v>8.9999999999999993E-3</v>
      </c>
    </row>
  </sheetData>
  <mergeCells count="41">
    <mergeCell ref="C76:D76"/>
    <mergeCell ref="E76:F76"/>
    <mergeCell ref="X15:Y15"/>
    <mergeCell ref="AB15:AC15"/>
    <mergeCell ref="C53:D53"/>
    <mergeCell ref="E53:F53"/>
    <mergeCell ref="I53:J53"/>
    <mergeCell ref="K53:L53"/>
    <mergeCell ref="A44:C44"/>
    <mergeCell ref="D15:E15"/>
    <mergeCell ref="H15:I15"/>
    <mergeCell ref="D28:E28"/>
    <mergeCell ref="F28:G28"/>
    <mergeCell ref="C46:D46"/>
    <mergeCell ref="E46:F46"/>
    <mergeCell ref="I46:J46"/>
    <mergeCell ref="L3:S3"/>
    <mergeCell ref="L4:O4"/>
    <mergeCell ref="P4:S4"/>
    <mergeCell ref="V3:AC3"/>
    <mergeCell ref="V4:Y4"/>
    <mergeCell ref="Z4:AC4"/>
    <mergeCell ref="B14:I14"/>
    <mergeCell ref="L14:S14"/>
    <mergeCell ref="V14:AC14"/>
    <mergeCell ref="N15:O15"/>
    <mergeCell ref="R15:S15"/>
    <mergeCell ref="A1:C1"/>
    <mergeCell ref="B4:E4"/>
    <mergeCell ref="F4:I4"/>
    <mergeCell ref="B3:I3"/>
    <mergeCell ref="A13:C13"/>
    <mergeCell ref="K46:L46"/>
    <mergeCell ref="C67:D67"/>
    <mergeCell ref="E67:F67"/>
    <mergeCell ref="I67:J67"/>
    <mergeCell ref="K67:L67"/>
    <mergeCell ref="C59:D59"/>
    <mergeCell ref="E59:F59"/>
    <mergeCell ref="I59:J59"/>
    <mergeCell ref="K59:L5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2"/>
  <sheetViews>
    <sheetView topLeftCell="F25" workbookViewId="0">
      <selection activeCell="K43" sqref="K43"/>
    </sheetView>
  </sheetViews>
  <sheetFormatPr baseColWidth="10" defaultColWidth="11.453125" defaultRowHeight="14.5" x14ac:dyDescent="0.35"/>
  <cols>
    <col min="1" max="1" width="25.08984375" customWidth="1"/>
    <col min="6" max="6" width="12.81640625" customWidth="1"/>
    <col min="7" max="7" width="17.81640625" customWidth="1"/>
    <col min="8" max="8" width="19.453125" customWidth="1"/>
    <col min="15" max="15" width="27.26953125" customWidth="1"/>
    <col min="16" max="22" width="17.26953125" customWidth="1"/>
    <col min="254" max="254" width="19.6328125" customWidth="1"/>
    <col min="510" max="510" width="19.6328125" customWidth="1"/>
    <col min="766" max="766" width="19.6328125" customWidth="1"/>
    <col min="1022" max="1022" width="19.6328125" customWidth="1"/>
    <col min="1278" max="1278" width="19.6328125" customWidth="1"/>
    <col min="1534" max="1534" width="19.6328125" customWidth="1"/>
    <col min="1790" max="1790" width="19.6328125" customWidth="1"/>
    <col min="2046" max="2046" width="19.6328125" customWidth="1"/>
    <col min="2302" max="2302" width="19.6328125" customWidth="1"/>
    <col min="2558" max="2558" width="19.6328125" customWidth="1"/>
    <col min="2814" max="2814" width="19.6328125" customWidth="1"/>
    <col min="3070" max="3070" width="19.6328125" customWidth="1"/>
    <col min="3326" max="3326" width="19.6328125" customWidth="1"/>
    <col min="3582" max="3582" width="19.6328125" customWidth="1"/>
    <col min="3838" max="3838" width="19.6328125" customWidth="1"/>
    <col min="4094" max="4094" width="19.6328125" customWidth="1"/>
    <col min="4350" max="4350" width="19.6328125" customWidth="1"/>
    <col min="4606" max="4606" width="19.6328125" customWidth="1"/>
    <col min="4862" max="4862" width="19.6328125" customWidth="1"/>
    <col min="5118" max="5118" width="19.6328125" customWidth="1"/>
    <col min="5374" max="5374" width="19.6328125" customWidth="1"/>
    <col min="5630" max="5630" width="19.6328125" customWidth="1"/>
    <col min="5886" max="5886" width="19.6328125" customWidth="1"/>
    <col min="6142" max="6142" width="19.6328125" customWidth="1"/>
    <col min="6398" max="6398" width="19.6328125" customWidth="1"/>
    <col min="6654" max="6654" width="19.6328125" customWidth="1"/>
    <col min="6910" max="6910" width="19.6328125" customWidth="1"/>
    <col min="7166" max="7166" width="19.6328125" customWidth="1"/>
    <col min="7422" max="7422" width="19.6328125" customWidth="1"/>
    <col min="7678" max="7678" width="19.6328125" customWidth="1"/>
    <col min="7934" max="7934" width="19.6328125" customWidth="1"/>
    <col min="8190" max="8190" width="19.6328125" customWidth="1"/>
    <col min="8446" max="8446" width="19.6328125" customWidth="1"/>
    <col min="8702" max="8702" width="19.6328125" customWidth="1"/>
    <col min="8958" max="8958" width="19.6328125" customWidth="1"/>
    <col min="9214" max="9214" width="19.6328125" customWidth="1"/>
    <col min="9470" max="9470" width="19.6328125" customWidth="1"/>
    <col min="9726" max="9726" width="19.6328125" customWidth="1"/>
    <col min="9982" max="9982" width="19.6328125" customWidth="1"/>
    <col min="10238" max="10238" width="19.6328125" customWidth="1"/>
    <col min="10494" max="10494" width="19.6328125" customWidth="1"/>
    <col min="10750" max="10750" width="19.6328125" customWidth="1"/>
    <col min="11006" max="11006" width="19.6328125" customWidth="1"/>
    <col min="11262" max="11262" width="19.6328125" customWidth="1"/>
    <col min="11518" max="11518" width="19.6328125" customWidth="1"/>
    <col min="11774" max="11774" width="19.6328125" customWidth="1"/>
    <col min="12030" max="12030" width="19.6328125" customWidth="1"/>
    <col min="12286" max="12286" width="19.6328125" customWidth="1"/>
    <col min="12542" max="12542" width="19.6328125" customWidth="1"/>
    <col min="12798" max="12798" width="19.6328125" customWidth="1"/>
    <col min="13054" max="13054" width="19.6328125" customWidth="1"/>
    <col min="13310" max="13310" width="19.6328125" customWidth="1"/>
    <col min="13566" max="13566" width="19.6328125" customWidth="1"/>
    <col min="13822" max="13822" width="19.6328125" customWidth="1"/>
    <col min="14078" max="14078" width="19.6328125" customWidth="1"/>
    <col min="14334" max="14334" width="19.6328125" customWidth="1"/>
    <col min="14590" max="14590" width="19.6328125" customWidth="1"/>
    <col min="14846" max="14846" width="19.6328125" customWidth="1"/>
    <col min="15102" max="15102" width="19.6328125" customWidth="1"/>
    <col min="15358" max="15358" width="19.6328125" customWidth="1"/>
    <col min="15614" max="15614" width="19.6328125" customWidth="1"/>
    <col min="15870" max="15870" width="19.6328125" customWidth="1"/>
    <col min="16126" max="16126" width="19.6328125" customWidth="1"/>
  </cols>
  <sheetData>
    <row r="1" spans="1:27" x14ac:dyDescent="0.35">
      <c r="A1" s="9" t="s">
        <v>50</v>
      </c>
    </row>
    <row r="2" spans="1:27" x14ac:dyDescent="0.35">
      <c r="A2" s="9" t="s">
        <v>49</v>
      </c>
      <c r="O2" s="21" t="s">
        <v>52</v>
      </c>
    </row>
    <row r="3" spans="1:27" x14ac:dyDescent="0.35">
      <c r="A3" s="21" t="s">
        <v>24</v>
      </c>
      <c r="D3" s="5" t="s">
        <v>34</v>
      </c>
      <c r="E3" s="6" t="s">
        <v>43</v>
      </c>
      <c r="F3" s="6" t="s">
        <v>44</v>
      </c>
      <c r="G3" s="6" t="s">
        <v>45</v>
      </c>
      <c r="H3" s="6" t="s">
        <v>46</v>
      </c>
      <c r="I3" s="6" t="s">
        <v>26</v>
      </c>
      <c r="J3" s="6" t="s">
        <v>13</v>
      </c>
      <c r="K3" s="6" t="s">
        <v>14</v>
      </c>
      <c r="O3" s="24"/>
      <c r="P3" s="35" t="s">
        <v>55</v>
      </c>
      <c r="Q3" s="35"/>
      <c r="R3" s="35"/>
      <c r="S3" s="35"/>
      <c r="T3" s="35"/>
      <c r="U3" s="35"/>
      <c r="V3" s="33" t="s">
        <v>35</v>
      </c>
      <c r="W3" s="33"/>
      <c r="X3" s="33"/>
      <c r="Y3" s="33"/>
      <c r="Z3" s="33"/>
      <c r="AA3" s="33"/>
    </row>
    <row r="4" spans="1:27" x14ac:dyDescent="0.35">
      <c r="A4" s="18" t="s">
        <v>9</v>
      </c>
      <c r="B4" s="20" t="s">
        <v>47</v>
      </c>
      <c r="C4" s="22" t="s">
        <v>48</v>
      </c>
      <c r="D4">
        <v>25.248458862304688</v>
      </c>
      <c r="E4">
        <f t="shared" ref="E4:E9" si="0">D4-D10</f>
        <v>9.2970972061157227</v>
      </c>
      <c r="F4">
        <f>2^-E4</f>
        <v>1.5896256737030965E-3</v>
      </c>
      <c r="G4">
        <f>AVERAGE(F4:F6)</f>
        <v>1.7734167710960751E-3</v>
      </c>
      <c r="H4">
        <f>F4/G4</f>
        <v>0.89636327997541998</v>
      </c>
      <c r="I4">
        <f>AVERAGE(H4:H6)</f>
        <v>1.0000000000000002</v>
      </c>
      <c r="J4">
        <f>STDEVA(H4:H6)</f>
        <v>0.19291505498391773</v>
      </c>
      <c r="K4">
        <f>J4/SQRT(3)</f>
        <v>0.11137955892569636</v>
      </c>
      <c r="P4" s="4" t="s">
        <v>41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x14ac:dyDescent="0.35">
      <c r="A5" s="23"/>
      <c r="B5" s="20" t="s">
        <v>47</v>
      </c>
      <c r="C5" s="22" t="s">
        <v>48</v>
      </c>
      <c r="D5">
        <v>24.999998092651367</v>
      </c>
      <c r="E5">
        <f t="shared" si="0"/>
        <v>8.8493194580078125</v>
      </c>
      <c r="F5">
        <f t="shared" ref="F5:F21" si="1">2^-E5</f>
        <v>2.1681503846599152E-3</v>
      </c>
      <c r="G5">
        <v>1.7734167710960751E-3</v>
      </c>
      <c r="H5">
        <f t="shared" ref="H5:H21" si="2">F5/G5</f>
        <v>1.2225836701205164</v>
      </c>
      <c r="O5" s="3" t="s">
        <v>36</v>
      </c>
      <c r="P5" s="20" t="s">
        <v>4</v>
      </c>
      <c r="Q5" s="20" t="s">
        <v>4</v>
      </c>
      <c r="R5" s="20" t="s">
        <v>4</v>
      </c>
      <c r="S5" s="21" t="s">
        <v>5</v>
      </c>
      <c r="T5" s="21" t="s">
        <v>5</v>
      </c>
      <c r="U5" s="21" t="s">
        <v>5</v>
      </c>
      <c r="V5" s="20" t="s">
        <v>4</v>
      </c>
      <c r="W5" s="20" t="s">
        <v>4</v>
      </c>
      <c r="X5" s="20" t="s">
        <v>4</v>
      </c>
      <c r="Y5" s="21" t="s">
        <v>5</v>
      </c>
      <c r="Z5" s="21" t="s">
        <v>5</v>
      </c>
      <c r="AA5" s="21" t="s">
        <v>5</v>
      </c>
    </row>
    <row r="6" spans="1:27" x14ac:dyDescent="0.35">
      <c r="A6" s="23"/>
      <c r="B6" s="20" t="s">
        <v>47</v>
      </c>
      <c r="C6" s="22" t="s">
        <v>48</v>
      </c>
      <c r="D6">
        <v>25.298173904418945</v>
      </c>
      <c r="E6">
        <f t="shared" si="0"/>
        <v>9.3219518661499023</v>
      </c>
      <c r="F6">
        <f t="shared" si="1"/>
        <v>1.5624742549252143E-3</v>
      </c>
      <c r="G6">
        <v>1.7734167710960751E-3</v>
      </c>
      <c r="H6">
        <f t="shared" si="2"/>
        <v>0.88105304990406397</v>
      </c>
      <c r="O6" s="18" t="s">
        <v>9</v>
      </c>
      <c r="P6">
        <v>23.427888870239258</v>
      </c>
      <c r="Q6">
        <v>23.087562561035156</v>
      </c>
      <c r="R6">
        <v>23.308652877807617</v>
      </c>
      <c r="S6">
        <v>23.113386154174805</v>
      </c>
      <c r="T6">
        <v>23.072904586791992</v>
      </c>
      <c r="U6">
        <v>23.042078018188477</v>
      </c>
      <c r="V6">
        <v>15.584291458129883</v>
      </c>
      <c r="W6">
        <v>15.652121543884277</v>
      </c>
      <c r="X6">
        <v>15.769341468811035</v>
      </c>
      <c r="Y6">
        <v>15.71894359588623</v>
      </c>
      <c r="Z6">
        <v>15.663350105285645</v>
      </c>
      <c r="AA6">
        <v>15.576558113098145</v>
      </c>
    </row>
    <row r="7" spans="1:27" x14ac:dyDescent="0.35">
      <c r="A7" s="23"/>
      <c r="B7" s="21" t="s">
        <v>5</v>
      </c>
      <c r="C7" s="22" t="s">
        <v>48</v>
      </c>
      <c r="D7">
        <v>24.730731964111328</v>
      </c>
      <c r="E7">
        <f t="shared" si="0"/>
        <v>8.8553781509399414</v>
      </c>
      <c r="F7">
        <f t="shared" si="1"/>
        <v>2.159064186584713E-3</v>
      </c>
      <c r="G7">
        <v>1.7734167710960751E-3</v>
      </c>
      <c r="H7">
        <f t="shared" si="2"/>
        <v>1.2174601152837217</v>
      </c>
      <c r="I7">
        <f>AVERAGE(H7:H9)</f>
        <v>1.2935397337673751</v>
      </c>
      <c r="J7">
        <f>STDEVA(H7:H9)</f>
        <v>0.12076947407360336</v>
      </c>
      <c r="K7">
        <f>J7/SQRT(3)</f>
        <v>6.9726288366284431E-2</v>
      </c>
      <c r="O7" s="23"/>
      <c r="P7">
        <v>23.225498199462891</v>
      </c>
      <c r="Q7">
        <v>22.953140258789063</v>
      </c>
      <c r="R7">
        <v>23.23680305480957</v>
      </c>
      <c r="S7">
        <v>22.983318328857422</v>
      </c>
      <c r="T7">
        <v>22.939598083496094</v>
      </c>
      <c r="U7">
        <v>22.869482040405273</v>
      </c>
      <c r="V7">
        <v>15.523674011230469</v>
      </c>
      <c r="W7">
        <v>15.612037658691406</v>
      </c>
      <c r="X7">
        <v>15.733552932739258</v>
      </c>
      <c r="Y7">
        <v>15.611530303955078</v>
      </c>
      <c r="Z7">
        <v>15.634289741516113</v>
      </c>
      <c r="AA7">
        <v>15.569448471069336</v>
      </c>
    </row>
    <row r="8" spans="1:27" x14ac:dyDescent="0.35">
      <c r="A8" s="23"/>
      <c r="B8" s="21" t="s">
        <v>5</v>
      </c>
      <c r="C8" s="22" t="s">
        <v>48</v>
      </c>
      <c r="D8">
        <v>24.416419982910156</v>
      </c>
      <c r="E8">
        <f t="shared" si="0"/>
        <v>8.62042236328125</v>
      </c>
      <c r="F8">
        <f t="shared" si="1"/>
        <v>2.5409393173244262E-3</v>
      </c>
      <c r="G8">
        <v>1.7734167710960751E-3</v>
      </c>
      <c r="H8">
        <f t="shared" si="2"/>
        <v>1.4327931024098624</v>
      </c>
      <c r="O8" s="23"/>
      <c r="P8">
        <v>23.276010513305664</v>
      </c>
      <c r="Q8">
        <v>22.995323181152344</v>
      </c>
      <c r="R8">
        <v>23.248855590820313</v>
      </c>
      <c r="S8">
        <v>23.073896408081055</v>
      </c>
      <c r="T8">
        <v>22.940971374511719</v>
      </c>
      <c r="U8">
        <v>22.824062347412109</v>
      </c>
      <c r="V8">
        <v>15.479673385620117</v>
      </c>
      <c r="W8">
        <v>15.544692039489746</v>
      </c>
      <c r="X8">
        <v>15.757580757141113</v>
      </c>
      <c r="Y8">
        <v>15.553177833557129</v>
      </c>
      <c r="Z8">
        <v>15.615086555480957</v>
      </c>
      <c r="AA8">
        <v>15.548483848571777</v>
      </c>
    </row>
    <row r="9" spans="1:27" x14ac:dyDescent="0.35">
      <c r="A9" s="23"/>
      <c r="B9" s="21" t="s">
        <v>5</v>
      </c>
      <c r="C9" s="22" t="s">
        <v>48</v>
      </c>
      <c r="D9">
        <v>24.565023422241211</v>
      </c>
      <c r="E9">
        <f t="shared" si="0"/>
        <v>8.8401651382446289</v>
      </c>
      <c r="F9">
        <f t="shared" si="1"/>
        <v>2.1819516699175053E-3</v>
      </c>
      <c r="G9">
        <v>1.7734167710960751E-3</v>
      </c>
      <c r="H9">
        <f t="shared" si="2"/>
        <v>1.230365983608541</v>
      </c>
      <c r="O9" s="19" t="s">
        <v>10</v>
      </c>
      <c r="P9">
        <v>22.966211318969727</v>
      </c>
      <c r="Q9">
        <v>22.955196380615234</v>
      </c>
      <c r="R9">
        <v>22.961776733398438</v>
      </c>
      <c r="S9">
        <v>22.939935684204102</v>
      </c>
      <c r="T9">
        <v>23.117877960205078</v>
      </c>
      <c r="U9">
        <v>23.28663444519043</v>
      </c>
      <c r="V9">
        <v>15.472413063049316</v>
      </c>
      <c r="W9">
        <v>15.379239082336426</v>
      </c>
      <c r="X9">
        <v>15.60929012298584</v>
      </c>
      <c r="Y9">
        <v>15.541528701782227</v>
      </c>
      <c r="Z9">
        <v>15.654352188110352</v>
      </c>
      <c r="AA9">
        <v>15.651664733886719</v>
      </c>
    </row>
    <row r="10" spans="1:27" x14ac:dyDescent="0.35">
      <c r="A10" s="23"/>
      <c r="B10" s="20" t="s">
        <v>47</v>
      </c>
      <c r="C10" s="3" t="s">
        <v>35</v>
      </c>
      <c r="D10">
        <v>15.951361656188965</v>
      </c>
      <c r="O10" s="13"/>
      <c r="P10">
        <v>22.996725082397461</v>
      </c>
      <c r="Q10">
        <v>22.94841194152832</v>
      </c>
      <c r="R10">
        <v>23.126331329345703</v>
      </c>
      <c r="S10">
        <v>22.946317672729492</v>
      </c>
      <c r="T10">
        <v>23.233480453491211</v>
      </c>
      <c r="U10">
        <v>23.320533752441406</v>
      </c>
      <c r="V10">
        <v>15.520283699035645</v>
      </c>
      <c r="W10">
        <v>15.340339660644531</v>
      </c>
      <c r="X10">
        <v>15.642035484313965</v>
      </c>
      <c r="Y10">
        <v>15.504688262939453</v>
      </c>
      <c r="Z10">
        <v>15.58866024017334</v>
      </c>
      <c r="AA10">
        <v>15.586215972900391</v>
      </c>
    </row>
    <row r="11" spans="1:27" x14ac:dyDescent="0.35">
      <c r="A11" s="23"/>
      <c r="B11" s="20" t="s">
        <v>47</v>
      </c>
      <c r="C11" s="3" t="s">
        <v>35</v>
      </c>
      <c r="D11">
        <v>16.150678634643555</v>
      </c>
      <c r="O11" s="13"/>
      <c r="P11">
        <v>22.946817398071289</v>
      </c>
      <c r="Q11">
        <v>22.867546081542969</v>
      </c>
      <c r="R11">
        <v>23.127941131591797</v>
      </c>
      <c r="S11">
        <v>23.00318717956543</v>
      </c>
      <c r="T11">
        <v>23.16624641418457</v>
      </c>
      <c r="U11">
        <v>23.416408538818359</v>
      </c>
      <c r="V11">
        <v>15.432903289794922</v>
      </c>
      <c r="W11">
        <v>15.41239070892334</v>
      </c>
      <c r="X11">
        <v>15.708157539367676</v>
      </c>
      <c r="Y11">
        <v>15.542910575866699</v>
      </c>
      <c r="Z11">
        <v>15.631352424621582</v>
      </c>
      <c r="AA11">
        <v>15.679131507873535</v>
      </c>
    </row>
    <row r="12" spans="1:27" x14ac:dyDescent="0.35">
      <c r="A12" s="23"/>
      <c r="B12" s="20" t="s">
        <v>47</v>
      </c>
      <c r="C12" s="3" t="s">
        <v>35</v>
      </c>
      <c r="D12">
        <v>15.976222038269043</v>
      </c>
      <c r="O12" s="8" t="s">
        <v>37</v>
      </c>
    </row>
    <row r="13" spans="1:27" x14ac:dyDescent="0.35">
      <c r="A13" s="23"/>
      <c r="B13" s="21" t="s">
        <v>5</v>
      </c>
      <c r="C13" s="3" t="s">
        <v>35</v>
      </c>
      <c r="D13">
        <v>15.875353813171387</v>
      </c>
      <c r="O13" s="20" t="s">
        <v>0</v>
      </c>
      <c r="P13" s="20">
        <f>AVERAGE(P6:P8)</f>
        <v>23.309799194335938</v>
      </c>
      <c r="Q13" s="20">
        <f t="shared" ref="Q13:AA13" si="3">AVERAGE(Q6:Q8)</f>
        <v>23.012008666992188</v>
      </c>
      <c r="R13" s="20">
        <f t="shared" si="3"/>
        <v>23.2647705078125</v>
      </c>
      <c r="S13" s="20">
        <f t="shared" si="3"/>
        <v>23.056866963704426</v>
      </c>
      <c r="T13" s="20">
        <f t="shared" si="3"/>
        <v>22.984491348266602</v>
      </c>
      <c r="U13" s="20">
        <f t="shared" si="3"/>
        <v>22.911874135335285</v>
      </c>
      <c r="V13" s="20">
        <f t="shared" si="3"/>
        <v>15.529212951660156</v>
      </c>
      <c r="W13" s="20">
        <f t="shared" si="3"/>
        <v>15.60295041402181</v>
      </c>
      <c r="X13" s="20">
        <f t="shared" si="3"/>
        <v>15.753491719563803</v>
      </c>
      <c r="Y13" s="20">
        <f t="shared" si="3"/>
        <v>15.627883911132813</v>
      </c>
      <c r="Z13" s="20">
        <f t="shared" si="3"/>
        <v>15.637575467427572</v>
      </c>
      <c r="AA13" s="20">
        <f t="shared" si="3"/>
        <v>15.56483014424642</v>
      </c>
    </row>
    <row r="14" spans="1:27" x14ac:dyDescent="0.35">
      <c r="A14" s="23"/>
      <c r="B14" s="21" t="s">
        <v>5</v>
      </c>
      <c r="C14" s="3" t="s">
        <v>35</v>
      </c>
      <c r="D14">
        <v>15.795997619628906</v>
      </c>
      <c r="O14" s="20" t="s">
        <v>1</v>
      </c>
      <c r="P14" s="20">
        <f>AVERAGE(P9:P11)</f>
        <v>22.96991793314616</v>
      </c>
      <c r="Q14" s="20">
        <f t="shared" ref="Q14:AA14" si="4">AVERAGE(Q9:Q11)</f>
        <v>22.923718134562176</v>
      </c>
      <c r="R14" s="20">
        <f t="shared" si="4"/>
        <v>23.07201639811198</v>
      </c>
      <c r="S14" s="20">
        <f t="shared" si="4"/>
        <v>22.963146845499676</v>
      </c>
      <c r="T14" s="20">
        <f t="shared" si="4"/>
        <v>23.172534942626953</v>
      </c>
      <c r="U14" s="20">
        <f t="shared" si="4"/>
        <v>23.341192245483398</v>
      </c>
      <c r="V14" s="20">
        <f t="shared" si="4"/>
        <v>15.475200017293295</v>
      </c>
      <c r="W14" s="20">
        <f t="shared" si="4"/>
        <v>15.377323150634766</v>
      </c>
      <c r="X14" s="20">
        <f t="shared" si="4"/>
        <v>15.65316104888916</v>
      </c>
      <c r="Y14" s="20">
        <f t="shared" si="4"/>
        <v>15.529709180196127</v>
      </c>
      <c r="Z14" s="20">
        <f t="shared" si="4"/>
        <v>15.624788284301758</v>
      </c>
      <c r="AA14" s="20">
        <f t="shared" si="4"/>
        <v>15.639004071553549</v>
      </c>
    </row>
    <row r="15" spans="1:27" x14ac:dyDescent="0.35">
      <c r="A15" s="23"/>
      <c r="B15" s="21" t="s">
        <v>5</v>
      </c>
      <c r="C15" s="3" t="s">
        <v>35</v>
      </c>
      <c r="D15">
        <v>15.724858283996582</v>
      </c>
    </row>
    <row r="16" spans="1:27" x14ac:dyDescent="0.35">
      <c r="A16" s="19" t="s">
        <v>10</v>
      </c>
      <c r="B16" s="20" t="s">
        <v>47</v>
      </c>
      <c r="C16" s="22" t="s">
        <v>48</v>
      </c>
      <c r="D16">
        <v>22.349685668945313</v>
      </c>
      <c r="E16">
        <f t="shared" ref="E16:E21" si="5">D16-D22</f>
        <v>6.38092041015625</v>
      </c>
      <c r="F16">
        <f t="shared" si="1"/>
        <v>1.1999179678243007E-2</v>
      </c>
      <c r="G16">
        <f>AVERAGE(F16:F18)</f>
        <v>7.756871322704635E-3</v>
      </c>
      <c r="H16">
        <f t="shared" si="2"/>
        <v>1.5469097241720366</v>
      </c>
      <c r="I16">
        <f>AVERAGE(H16:H18)</f>
        <v>1.0000000000000002</v>
      </c>
      <c r="J16">
        <f>STDEVA(H16:H18)</f>
        <v>0.6467025987674333</v>
      </c>
      <c r="K16">
        <f>J16/SQRT(3)</f>
        <v>0.37337391948400817</v>
      </c>
      <c r="O16" s="25" t="s">
        <v>38</v>
      </c>
      <c r="P16" s="20" t="s">
        <v>4</v>
      </c>
      <c r="Q16" s="20" t="s">
        <v>4</v>
      </c>
      <c r="R16" s="20" t="s">
        <v>4</v>
      </c>
      <c r="S16" s="21" t="s">
        <v>5</v>
      </c>
      <c r="T16" s="21" t="s">
        <v>5</v>
      </c>
      <c r="U16" s="21" t="s">
        <v>5</v>
      </c>
    </row>
    <row r="17" spans="1:21" x14ac:dyDescent="0.35">
      <c r="A17" s="13"/>
      <c r="B17" s="20" t="s">
        <v>47</v>
      </c>
      <c r="C17" s="22" t="s">
        <v>48</v>
      </c>
      <c r="D17">
        <v>22.753973007202148</v>
      </c>
      <c r="E17">
        <f t="shared" si="5"/>
        <v>6.7876577377319336</v>
      </c>
      <c r="F17">
        <f t="shared" si="1"/>
        <v>9.0513096094339031E-3</v>
      </c>
      <c r="G17">
        <v>7.756871322704635E-3</v>
      </c>
      <c r="H17">
        <f t="shared" si="2"/>
        <v>1.1668763387811272</v>
      </c>
      <c r="O17" s="8" t="s">
        <v>0</v>
      </c>
      <c r="P17">
        <f t="shared" ref="P17:U18" si="6">P13-V13</f>
        <v>7.7805862426757813</v>
      </c>
      <c r="Q17">
        <f t="shared" si="6"/>
        <v>7.409058252970377</v>
      </c>
      <c r="R17">
        <f t="shared" si="6"/>
        <v>7.5112787882486973</v>
      </c>
      <c r="S17">
        <f t="shared" si="6"/>
        <v>7.4289830525716134</v>
      </c>
      <c r="T17">
        <f t="shared" si="6"/>
        <v>7.3469158808390294</v>
      </c>
      <c r="U17">
        <f t="shared" si="6"/>
        <v>7.3470439910888654</v>
      </c>
    </row>
    <row r="18" spans="1:21" x14ac:dyDescent="0.35">
      <c r="A18" s="13"/>
      <c r="B18" s="20" t="s">
        <v>47</v>
      </c>
      <c r="C18" s="22" t="s">
        <v>48</v>
      </c>
      <c r="D18">
        <v>24.771907806396484</v>
      </c>
      <c r="E18">
        <f t="shared" si="5"/>
        <v>8.8151435852050781</v>
      </c>
      <c r="F18">
        <f t="shared" si="1"/>
        <v>2.2201246804369971E-3</v>
      </c>
      <c r="G18">
        <v>7.756871322704635E-3</v>
      </c>
      <c r="H18">
        <f t="shared" si="2"/>
        <v>0.28621393704683668</v>
      </c>
      <c r="O18" s="8" t="s">
        <v>1</v>
      </c>
      <c r="P18">
        <f t="shared" si="6"/>
        <v>7.4947179158528652</v>
      </c>
      <c r="Q18">
        <f t="shared" si="6"/>
        <v>7.54639498392741</v>
      </c>
      <c r="R18">
        <f t="shared" si="6"/>
        <v>7.4188553492228202</v>
      </c>
      <c r="S18">
        <f t="shared" si="6"/>
        <v>7.4334376653035488</v>
      </c>
      <c r="T18">
        <f t="shared" si="6"/>
        <v>7.5477466583251953</v>
      </c>
      <c r="U18">
        <f t="shared" si="6"/>
        <v>7.7021881739298497</v>
      </c>
    </row>
    <row r="19" spans="1:21" x14ac:dyDescent="0.35">
      <c r="A19" s="13"/>
      <c r="B19" s="21" t="s">
        <v>5</v>
      </c>
      <c r="C19" s="22" t="s">
        <v>48</v>
      </c>
      <c r="D19">
        <v>23.499483108520508</v>
      </c>
      <c r="E19">
        <f t="shared" si="5"/>
        <v>7.5106258392333984</v>
      </c>
      <c r="F19">
        <f t="shared" si="1"/>
        <v>5.4837334433693553E-3</v>
      </c>
      <c r="G19">
        <v>7.756871322704635E-3</v>
      </c>
      <c r="H19">
        <f t="shared" si="2"/>
        <v>0.70695170968200471</v>
      </c>
      <c r="I19">
        <f>AVERAGE(H19:H21)</f>
        <v>1.0515599340984421</v>
      </c>
      <c r="J19">
        <f>STDEVA(H19:H21)</f>
        <v>0.30030824421422969</v>
      </c>
      <c r="K19">
        <f>J19/SQRT(3)</f>
        <v>0.1733830456369494</v>
      </c>
      <c r="O19" s="26" t="s">
        <v>39</v>
      </c>
      <c r="P19" s="20" t="s">
        <v>4</v>
      </c>
      <c r="Q19" s="20" t="s">
        <v>4</v>
      </c>
      <c r="R19" s="20" t="s">
        <v>4</v>
      </c>
      <c r="S19" s="21" t="s">
        <v>5</v>
      </c>
      <c r="T19" s="21" t="s">
        <v>5</v>
      </c>
      <c r="U19" s="21" t="s">
        <v>5</v>
      </c>
    </row>
    <row r="20" spans="1:21" x14ac:dyDescent="0.35">
      <c r="A20" s="13"/>
      <c r="B20" s="21" t="s">
        <v>5</v>
      </c>
      <c r="C20" s="22" t="s">
        <v>48</v>
      </c>
      <c r="D20">
        <v>22.560304641723633</v>
      </c>
      <c r="E20">
        <f t="shared" si="5"/>
        <v>6.6799640655517578</v>
      </c>
      <c r="F20">
        <f t="shared" si="1"/>
        <v>9.752825332290993E-3</v>
      </c>
      <c r="G20">
        <v>7.756871322704635E-3</v>
      </c>
      <c r="H20">
        <f t="shared" si="2"/>
        <v>1.257314312246502</v>
      </c>
      <c r="O20" s="8" t="s">
        <v>0</v>
      </c>
      <c r="P20">
        <f>2^-P17</f>
        <v>4.5478921494593585E-3</v>
      </c>
      <c r="Q20">
        <f t="shared" ref="Q20:U21" si="7">2^-Q17</f>
        <v>5.8837095587606211E-3</v>
      </c>
      <c r="R20">
        <f t="shared" si="7"/>
        <v>5.4812521232693399E-3</v>
      </c>
      <c r="S20">
        <f t="shared" si="7"/>
        <v>5.8030092642417756E-3</v>
      </c>
      <c r="T20">
        <f t="shared" si="7"/>
        <v>6.1426807454408629E-3</v>
      </c>
      <c r="U20">
        <f t="shared" si="7"/>
        <v>6.1421353041633715E-3</v>
      </c>
    </row>
    <row r="21" spans="1:21" x14ac:dyDescent="0.35">
      <c r="A21" s="13"/>
      <c r="B21" s="21" t="s">
        <v>5</v>
      </c>
      <c r="C21" s="22" t="s">
        <v>48</v>
      </c>
      <c r="D21">
        <v>23.13825798034668</v>
      </c>
      <c r="E21">
        <f t="shared" si="5"/>
        <v>6.7588462829589844</v>
      </c>
      <c r="F21">
        <f t="shared" si="1"/>
        <v>9.2338865150797932E-3</v>
      </c>
      <c r="G21">
        <v>7.756871322704635E-3</v>
      </c>
      <c r="H21">
        <f t="shared" si="2"/>
        <v>1.1904137803668191</v>
      </c>
      <c r="O21" s="8" t="s">
        <v>1</v>
      </c>
      <c r="P21">
        <f>2^-P18</f>
        <v>5.5445346039173201E-3</v>
      </c>
      <c r="Q21">
        <f t="shared" si="7"/>
        <v>5.3494452956754559E-3</v>
      </c>
      <c r="R21">
        <f t="shared" si="7"/>
        <v>5.8438896476083529E-3</v>
      </c>
      <c r="S21">
        <f t="shared" si="7"/>
        <v>5.7851189336679048E-3</v>
      </c>
      <c r="T21">
        <f t="shared" si="7"/>
        <v>5.3444356977754189E-3</v>
      </c>
      <c r="U21">
        <f t="shared" si="7"/>
        <v>4.8018692158605164E-3</v>
      </c>
    </row>
    <row r="22" spans="1:21" x14ac:dyDescent="0.35">
      <c r="A22" s="13"/>
      <c r="B22" s="20" t="s">
        <v>47</v>
      </c>
      <c r="C22" s="3" t="s">
        <v>35</v>
      </c>
      <c r="D22">
        <v>15.968765258789063</v>
      </c>
    </row>
    <row r="23" spans="1:21" x14ac:dyDescent="0.35">
      <c r="A23" s="13"/>
      <c r="B23" s="20" t="s">
        <v>47</v>
      </c>
      <c r="C23" s="3" t="s">
        <v>35</v>
      </c>
      <c r="D23">
        <v>15.966315269470215</v>
      </c>
      <c r="H23" s="32" t="s">
        <v>0</v>
      </c>
      <c r="I23" s="32"/>
      <c r="J23" s="31" t="s">
        <v>1</v>
      </c>
      <c r="K23" s="31"/>
    </row>
    <row r="24" spans="1:21" x14ac:dyDescent="0.35">
      <c r="A24" s="13"/>
      <c r="B24" s="20" t="s">
        <v>47</v>
      </c>
      <c r="C24" s="3" t="s">
        <v>35</v>
      </c>
      <c r="D24">
        <v>15.956764221191406</v>
      </c>
      <c r="G24" s="21" t="s">
        <v>31</v>
      </c>
      <c r="H24" s="8" t="s">
        <v>4</v>
      </c>
      <c r="I24" s="8" t="s">
        <v>5</v>
      </c>
      <c r="J24" s="8" t="s">
        <v>4</v>
      </c>
      <c r="K24" s="8" t="s">
        <v>5</v>
      </c>
      <c r="O24" s="21" t="s">
        <v>19</v>
      </c>
      <c r="P24" s="32" t="s">
        <v>0</v>
      </c>
      <c r="Q24" s="32"/>
      <c r="R24" s="31" t="s">
        <v>1</v>
      </c>
      <c r="S24" s="31"/>
    </row>
    <row r="25" spans="1:21" x14ac:dyDescent="0.35">
      <c r="A25" s="13"/>
      <c r="B25" s="21" t="s">
        <v>5</v>
      </c>
      <c r="C25" s="3" t="s">
        <v>35</v>
      </c>
      <c r="D25">
        <v>15.988857269287109</v>
      </c>
      <c r="G25" s="11" t="s">
        <v>15</v>
      </c>
      <c r="H25">
        <v>0.89636327997541998</v>
      </c>
      <c r="I25">
        <v>1.2174601152837217</v>
      </c>
      <c r="J25">
        <v>1.5469097241720366</v>
      </c>
      <c r="K25">
        <v>0.70695170968200471</v>
      </c>
      <c r="O25" s="11" t="s">
        <v>40</v>
      </c>
      <c r="P25" s="8" t="s">
        <v>4</v>
      </c>
      <c r="Q25" s="8" t="s">
        <v>5</v>
      </c>
      <c r="R25" s="8" t="s">
        <v>4</v>
      </c>
      <c r="S25" s="8" t="s">
        <v>5</v>
      </c>
    </row>
    <row r="26" spans="1:21" x14ac:dyDescent="0.35">
      <c r="A26" s="13"/>
      <c r="B26" s="21" t="s">
        <v>5</v>
      </c>
      <c r="C26" s="3" t="s">
        <v>35</v>
      </c>
      <c r="D26">
        <v>15.880340576171875</v>
      </c>
      <c r="G26" s="11" t="s">
        <v>17</v>
      </c>
      <c r="H26">
        <v>1.2225836701205164</v>
      </c>
      <c r="I26">
        <v>1.4327931024098624</v>
      </c>
      <c r="J26">
        <v>1.1668763387811272</v>
      </c>
      <c r="K26">
        <v>1.257314312246502</v>
      </c>
      <c r="O26" s="11" t="s">
        <v>15</v>
      </c>
      <c r="P26">
        <v>4.5478921494593585E-3</v>
      </c>
      <c r="Q26">
        <v>5.8030092642417756E-3</v>
      </c>
      <c r="R26">
        <v>5.5445346039173201E-3</v>
      </c>
      <c r="S26">
        <v>5.7851189336679048E-3</v>
      </c>
    </row>
    <row r="27" spans="1:21" x14ac:dyDescent="0.35">
      <c r="A27" s="13"/>
      <c r="B27" s="21" t="s">
        <v>5</v>
      </c>
      <c r="C27" s="3" t="s">
        <v>35</v>
      </c>
      <c r="D27">
        <v>16.379411697387695</v>
      </c>
      <c r="G27" s="11" t="s">
        <v>16</v>
      </c>
      <c r="H27">
        <v>0.88105304990406397</v>
      </c>
      <c r="I27">
        <v>1.230365983608541</v>
      </c>
      <c r="J27">
        <v>0.28621393704683668</v>
      </c>
      <c r="K27">
        <v>1.1904137803668191</v>
      </c>
      <c r="O27" s="11" t="s">
        <v>17</v>
      </c>
      <c r="P27">
        <v>5.8837095587606211E-3</v>
      </c>
      <c r="Q27">
        <v>6.1426807454408629E-3</v>
      </c>
      <c r="R27">
        <v>5.3494452956754559E-3</v>
      </c>
      <c r="S27">
        <v>5.3444356977754189E-3</v>
      </c>
    </row>
    <row r="28" spans="1:21" x14ac:dyDescent="0.35">
      <c r="G28" s="11" t="s">
        <v>26</v>
      </c>
      <c r="H28">
        <f>AVERAGE(H25:H27)</f>
        <v>1.0000000000000002</v>
      </c>
      <c r="I28">
        <f>AVERAGE(I25:I27)</f>
        <v>1.2935397337673751</v>
      </c>
      <c r="J28">
        <f>AVERAGE(J25:J27)</f>
        <v>1.0000000000000002</v>
      </c>
      <c r="K28">
        <f>AVERAGE(K25:K27)</f>
        <v>1.0515599340984421</v>
      </c>
      <c r="O28" s="11" t="s">
        <v>16</v>
      </c>
      <c r="P28">
        <v>5.4812521232693399E-3</v>
      </c>
      <c r="Q28">
        <v>6.1421353041633715E-3</v>
      </c>
      <c r="R28">
        <v>5.8438896476083529E-3</v>
      </c>
      <c r="S28">
        <v>4.8018692158605164E-3</v>
      </c>
    </row>
    <row r="29" spans="1:21" x14ac:dyDescent="0.35">
      <c r="G29" s="11" t="s">
        <v>13</v>
      </c>
      <c r="H29">
        <f>STDEVA(H25:H27)</f>
        <v>0.19291505498391773</v>
      </c>
      <c r="I29">
        <f>STDEVA(I25:I27)</f>
        <v>0.12076947407360336</v>
      </c>
      <c r="J29">
        <f>STDEVA(J25:J27)</f>
        <v>0.6467025987674333</v>
      </c>
      <c r="K29">
        <f>STDEVA(K25:K27)</f>
        <v>0.30030824421422969</v>
      </c>
      <c r="O29" s="11" t="s">
        <v>26</v>
      </c>
      <c r="P29">
        <f>AVERAGE(P26:P28)</f>
        <v>5.3042846104964401E-3</v>
      </c>
      <c r="Q29">
        <f>AVERAGE(Q26:Q28)</f>
        <v>6.029275104615337E-3</v>
      </c>
      <c r="R29">
        <f>AVERAGE(R26:R28)</f>
        <v>5.5792898490670435E-3</v>
      </c>
      <c r="S29">
        <f>AVERAGE(S26:S28)</f>
        <v>5.310474615767947E-3</v>
      </c>
    </row>
    <row r="30" spans="1:21" x14ac:dyDescent="0.35">
      <c r="G30" s="11" t="s">
        <v>14</v>
      </c>
      <c r="H30">
        <f>H29/SQRT(3)</f>
        <v>0.11137955892569636</v>
      </c>
      <c r="I30">
        <f>I29/SQRT(3)</f>
        <v>6.9726288366284431E-2</v>
      </c>
      <c r="J30">
        <f>J29/SQRT(3)</f>
        <v>0.37337391948400817</v>
      </c>
      <c r="K30">
        <f>K29/SQRT(3)</f>
        <v>0.1733830456369494</v>
      </c>
      <c r="O30" s="9" t="s">
        <v>42</v>
      </c>
      <c r="P30" s="32" t="s">
        <v>0</v>
      </c>
      <c r="Q30" s="32"/>
      <c r="R30" s="31" t="s">
        <v>1</v>
      </c>
      <c r="S30" s="31"/>
    </row>
    <row r="31" spans="1:21" x14ac:dyDescent="0.35">
      <c r="O31" s="11" t="s">
        <v>15</v>
      </c>
      <c r="P31" s="8" t="s">
        <v>4</v>
      </c>
      <c r="Q31" s="8" t="s">
        <v>5</v>
      </c>
      <c r="R31" s="8" t="s">
        <v>4</v>
      </c>
      <c r="S31" s="8" t="s">
        <v>5</v>
      </c>
    </row>
    <row r="32" spans="1:21" x14ac:dyDescent="0.35">
      <c r="H32" s="32" t="s">
        <v>0</v>
      </c>
      <c r="I32" s="32"/>
      <c r="J32" s="31" t="s">
        <v>1</v>
      </c>
      <c r="K32" s="31"/>
      <c r="O32" s="11" t="s">
        <v>17</v>
      </c>
      <c r="P32">
        <f t="shared" ref="P32:Q34" si="8">P26/$P$29</f>
        <v>0.85739972181351543</v>
      </c>
      <c r="Q32">
        <f t="shared" si="8"/>
        <v>1.0940229814890454</v>
      </c>
      <c r="R32">
        <f t="shared" ref="R32:S34" si="9">R26/$R$29</f>
        <v>0.99377066865319152</v>
      </c>
      <c r="S32">
        <f t="shared" si="9"/>
        <v>1.03689162781806</v>
      </c>
    </row>
    <row r="33" spans="6:19" x14ac:dyDescent="0.35">
      <c r="H33" s="8" t="s">
        <v>4</v>
      </c>
      <c r="I33" s="8" t="s">
        <v>5</v>
      </c>
      <c r="J33" s="8" t="s">
        <v>4</v>
      </c>
      <c r="K33" s="8" t="s">
        <v>5</v>
      </c>
      <c r="O33" s="11" t="s">
        <v>16</v>
      </c>
      <c r="P33">
        <f t="shared" si="8"/>
        <v>1.1092371527571465</v>
      </c>
      <c r="Q33">
        <f t="shared" si="8"/>
        <v>1.1580601714480694</v>
      </c>
      <c r="R33">
        <f t="shared" si="9"/>
        <v>0.95880397692010544</v>
      </c>
      <c r="S33">
        <f t="shared" si="9"/>
        <v>0.95790608524651277</v>
      </c>
    </row>
    <row r="34" spans="6:19" x14ac:dyDescent="0.35">
      <c r="F34" s="21" t="s">
        <v>24</v>
      </c>
      <c r="G34" s="11" t="s">
        <v>15</v>
      </c>
      <c r="H34" s="28">
        <v>0.89636327997541998</v>
      </c>
      <c r="I34" s="28">
        <v>1.2174601152837217</v>
      </c>
      <c r="J34" s="28">
        <v>1.5469097241720366</v>
      </c>
      <c r="K34" s="28">
        <v>0.70695170968200471</v>
      </c>
      <c r="O34" s="11" t="s">
        <v>26</v>
      </c>
      <c r="P34">
        <f t="shared" si="8"/>
        <v>1.0333631254293381</v>
      </c>
      <c r="Q34">
        <f t="shared" si="8"/>
        <v>1.1579573411292716</v>
      </c>
      <c r="R34">
        <f t="shared" si="9"/>
        <v>1.0474253544267027</v>
      </c>
      <c r="S34">
        <f t="shared" si="9"/>
        <v>0.86065957241197544</v>
      </c>
    </row>
    <row r="35" spans="6:19" x14ac:dyDescent="0.35">
      <c r="G35" s="11" t="s">
        <v>17</v>
      </c>
      <c r="H35" s="28">
        <v>1.2225836701205164</v>
      </c>
      <c r="I35" s="28">
        <v>1.4327931024098624</v>
      </c>
      <c r="J35" s="28">
        <v>1.1668763387811272</v>
      </c>
      <c r="K35" s="28">
        <v>1.257314312246502</v>
      </c>
      <c r="O35" s="11" t="s">
        <v>13</v>
      </c>
      <c r="P35">
        <f>AVERAGE(P32:P34)</f>
        <v>1</v>
      </c>
      <c r="Q35">
        <f>AVERAGE(Q32:Q34)</f>
        <v>1.1366801646887954</v>
      </c>
      <c r="R35">
        <f>AVERAGE(R32:R34)</f>
        <v>0.99999999999999989</v>
      </c>
      <c r="S35">
        <f>AVERAGE(S32:S34)</f>
        <v>0.95181909515884955</v>
      </c>
    </row>
    <row r="36" spans="6:19" x14ac:dyDescent="0.35">
      <c r="G36" s="11" t="s">
        <v>16</v>
      </c>
      <c r="H36" s="28">
        <v>0.88105304990406397</v>
      </c>
      <c r="I36" s="28">
        <v>1.230365983608541</v>
      </c>
      <c r="J36" s="28">
        <v>0.28621393704683668</v>
      </c>
      <c r="K36" s="28">
        <v>1.1904137803668191</v>
      </c>
      <c r="O36" s="11" t="s">
        <v>14</v>
      </c>
      <c r="P36">
        <f>STDEVA(P32:P34)</f>
        <v>0.12919112395935803</v>
      </c>
      <c r="Q36">
        <f>STDEVA(Q32:Q34)</f>
        <v>3.6942240083966141E-2</v>
      </c>
      <c r="R36">
        <f>STDEVA(R32:R34)</f>
        <v>4.4637882617379519E-2</v>
      </c>
      <c r="S36">
        <f>STDEVA(S32:S34)</f>
        <v>8.8273568662475627E-2</v>
      </c>
    </row>
    <row r="37" spans="6:19" x14ac:dyDescent="0.35">
      <c r="F37" s="21" t="s">
        <v>25</v>
      </c>
      <c r="G37" s="11" t="s">
        <v>15</v>
      </c>
      <c r="H37" s="28">
        <v>0.85739972181351543</v>
      </c>
      <c r="I37" s="28">
        <v>1.0940229814890454</v>
      </c>
      <c r="J37" s="28">
        <v>0.99377066865319152</v>
      </c>
      <c r="K37" s="28">
        <v>1.03689162781806</v>
      </c>
    </row>
    <row r="38" spans="6:19" x14ac:dyDescent="0.35">
      <c r="G38" s="11" t="s">
        <v>17</v>
      </c>
      <c r="H38" s="28">
        <v>1.1092371527571465</v>
      </c>
      <c r="I38" s="28">
        <v>1.1580601714480694</v>
      </c>
      <c r="J38" s="28">
        <v>0.95880397692010544</v>
      </c>
      <c r="K38" s="28">
        <v>0.95790608524651277</v>
      </c>
    </row>
    <row r="39" spans="6:19" x14ac:dyDescent="0.35">
      <c r="G39" s="11" t="s">
        <v>16</v>
      </c>
      <c r="H39" s="28">
        <v>1.0333631254293381</v>
      </c>
      <c r="I39" s="28">
        <v>1.1579573411292716</v>
      </c>
      <c r="J39" s="28">
        <v>1.0474253544267027</v>
      </c>
      <c r="K39" s="28">
        <v>0.86065957241197544</v>
      </c>
    </row>
    <row r="40" spans="6:19" x14ac:dyDescent="0.35">
      <c r="G40" s="27" t="s">
        <v>26</v>
      </c>
      <c r="H40" s="7">
        <f>AVERAGE(H34:H39)</f>
        <v>1</v>
      </c>
      <c r="I40" s="7">
        <f t="shared" ref="I40:K40" si="10">AVERAGE(I34:I39)</f>
        <v>1.2151099492280855</v>
      </c>
      <c r="J40" s="7">
        <f t="shared" si="10"/>
        <v>1</v>
      </c>
      <c r="K40" s="7">
        <f t="shared" si="10"/>
        <v>1.0016895146286457</v>
      </c>
    </row>
    <row r="41" spans="6:19" x14ac:dyDescent="0.35">
      <c r="G41" s="8" t="s">
        <v>13</v>
      </c>
      <c r="H41">
        <f>STDEVA(H34:H39)</f>
        <v>0.14684218051953782</v>
      </c>
      <c r="I41">
        <f t="shared" ref="I41:K41" si="11">STDEVA(I34:I39)</f>
        <v>0.11730931468400009</v>
      </c>
      <c r="J41">
        <f t="shared" si="11"/>
        <v>0.40998380056637135</v>
      </c>
      <c r="K41">
        <f t="shared" si="11"/>
        <v>0.20536644388187833</v>
      </c>
    </row>
    <row r="42" spans="6:19" x14ac:dyDescent="0.35">
      <c r="G42" s="8" t="s">
        <v>14</v>
      </c>
      <c r="H42">
        <f>H41/SQRT(6)</f>
        <v>5.9948069165087291E-2</v>
      </c>
      <c r="I42">
        <f t="shared" ref="I42:K42" si="12">I41/SQRT(6)</f>
        <v>4.7891327175230383E-2</v>
      </c>
      <c r="J42">
        <f t="shared" si="12"/>
        <v>0.16737518569909848</v>
      </c>
      <c r="K42">
        <f t="shared" si="12"/>
        <v>8.3840499633419691E-2</v>
      </c>
    </row>
  </sheetData>
  <mergeCells count="10">
    <mergeCell ref="P3:U3"/>
    <mergeCell ref="V3:AA3"/>
    <mergeCell ref="H23:I23"/>
    <mergeCell ref="J23:K23"/>
    <mergeCell ref="H32:I32"/>
    <mergeCell ref="J32:K32"/>
    <mergeCell ref="P24:Q24"/>
    <mergeCell ref="R24:S24"/>
    <mergeCell ref="P30:Q30"/>
    <mergeCell ref="R30:S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2" sqref="D22"/>
    </sheetView>
  </sheetViews>
  <sheetFormatPr baseColWidth="10" defaultColWidth="8.7265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Panel A,B and D</vt:lpstr>
      <vt:lpstr>Panel C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</dc:creator>
  <cp:lastModifiedBy>Rubén</cp:lastModifiedBy>
  <dcterms:created xsi:type="dcterms:W3CDTF">2017-08-10T00:01:22Z</dcterms:created>
  <dcterms:modified xsi:type="dcterms:W3CDTF">2018-10-26T18:48:05Z</dcterms:modified>
</cp:coreProperties>
</file>