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bén\Desktop\source files\"/>
    </mc:Choice>
  </mc:AlternateContent>
  <xr:revisionPtr revIDLastSave="0" documentId="13_ncr:1_{EE2C6346-B863-459F-B062-A8D32A6069CC}" xr6:coauthVersionLast="37" xr6:coauthVersionMax="37" xr10:uidLastSave="{00000000-0000-0000-0000-000000000000}"/>
  <bookViews>
    <workbookView xWindow="0" yWindow="60" windowWidth="19200" windowHeight="7880" activeTab="1" xr2:uid="{00000000-000D-0000-FFFF-FFFF00000000}"/>
  </bookViews>
  <sheets>
    <sheet name="Panel C and D" sheetId="1" r:id="rId1"/>
    <sheet name="Panel F and G" sheetId="2" r:id="rId2"/>
    <sheet name="EXP1 for Panel F and G" sheetId="3" r:id="rId3"/>
    <sheet name="EXP2 for panel F and G" sheetId="4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G30" i="1"/>
  <c r="C30" i="1"/>
  <c r="C29" i="1"/>
  <c r="D29" i="1"/>
  <c r="E29" i="1"/>
  <c r="F29" i="1"/>
  <c r="G29" i="1"/>
  <c r="T9" i="2" l="1"/>
  <c r="U9" i="2"/>
  <c r="V9" i="2"/>
  <c r="T10" i="2"/>
  <c r="T11" i="2" s="1"/>
  <c r="U10" i="2"/>
  <c r="U11" i="2" s="1"/>
  <c r="V10" i="2"/>
  <c r="V11" i="2"/>
  <c r="S10" i="2"/>
  <c r="S11" i="2" s="1"/>
  <c r="S9" i="2"/>
  <c r="O9" i="2"/>
  <c r="P9" i="2"/>
  <c r="Q9" i="2"/>
  <c r="O10" i="2"/>
  <c r="O11" i="2" s="1"/>
  <c r="P10" i="2"/>
  <c r="P11" i="2" s="1"/>
  <c r="Q10" i="2"/>
  <c r="Q11" i="2" s="1"/>
  <c r="N10" i="2"/>
  <c r="N11" i="2" s="1"/>
  <c r="N9" i="2"/>
  <c r="I9" i="2"/>
  <c r="J9" i="2"/>
  <c r="K9" i="2"/>
  <c r="I10" i="2"/>
  <c r="I11" i="2" s="1"/>
  <c r="J10" i="2"/>
  <c r="K10" i="2"/>
  <c r="J11" i="2"/>
  <c r="K11" i="2"/>
  <c r="H10" i="2"/>
  <c r="H11" i="2" s="1"/>
  <c r="H9" i="2"/>
  <c r="C10" i="2"/>
  <c r="D9" i="2"/>
  <c r="E9" i="2"/>
  <c r="F9" i="2"/>
  <c r="C9" i="2"/>
  <c r="N6" i="1"/>
  <c r="N7" i="1"/>
  <c r="N8" i="1"/>
  <c r="M7" i="1"/>
  <c r="M8" i="1"/>
  <c r="M9" i="1" s="1"/>
  <c r="M6" i="1"/>
  <c r="AT9" i="1"/>
  <c r="AU9" i="1"/>
  <c r="AV9" i="1"/>
  <c r="AW9" i="1"/>
  <c r="AS9" i="1"/>
  <c r="AF9" i="1"/>
  <c r="AG9" i="1"/>
  <c r="AH9" i="1"/>
  <c r="AI9" i="1"/>
  <c r="AE9" i="1"/>
  <c r="Y9" i="1"/>
  <c r="Z9" i="1"/>
  <c r="AA9" i="1"/>
  <c r="AB9" i="1"/>
  <c r="X9" i="1"/>
  <c r="R9" i="1"/>
  <c r="S9" i="1"/>
  <c r="T9" i="1"/>
  <c r="U9" i="1"/>
  <c r="Q9" i="1"/>
  <c r="K9" i="1"/>
  <c r="L9" i="1"/>
  <c r="N9" i="1"/>
  <c r="J9" i="1"/>
  <c r="D9" i="1"/>
  <c r="E9" i="1"/>
  <c r="F9" i="1"/>
  <c r="G9" i="1"/>
  <c r="C9" i="1"/>
  <c r="N27" i="4" l="1"/>
  <c r="N28" i="4" s="1"/>
  <c r="M27" i="4"/>
  <c r="M28" i="4" s="1"/>
  <c r="L27" i="4"/>
  <c r="L28" i="4" s="1"/>
  <c r="K27" i="4"/>
  <c r="K28" i="4" s="1"/>
  <c r="G27" i="4"/>
  <c r="G28" i="4" s="1"/>
  <c r="F27" i="4"/>
  <c r="F28" i="4" s="1"/>
  <c r="E27" i="4"/>
  <c r="E28" i="4" s="1"/>
  <c r="D27" i="4"/>
  <c r="D28" i="4" s="1"/>
  <c r="N26" i="4"/>
  <c r="M26" i="4"/>
  <c r="L26" i="4"/>
  <c r="K26" i="4"/>
  <c r="G26" i="4"/>
  <c r="F26" i="4"/>
  <c r="E26" i="4"/>
  <c r="D26" i="4"/>
  <c r="H17" i="4"/>
  <c r="G17" i="4"/>
  <c r="H16" i="4"/>
  <c r="G16" i="4"/>
  <c r="H15" i="4"/>
  <c r="G15" i="4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15" i="3"/>
  <c r="G15" i="3"/>
  <c r="H14" i="3"/>
  <c r="G14" i="3"/>
  <c r="H13" i="3"/>
  <c r="G13" i="3"/>
  <c r="H12" i="3"/>
  <c r="G12" i="3"/>
  <c r="H11" i="3"/>
  <c r="G11" i="3"/>
  <c r="H10" i="3"/>
  <c r="G10" i="3"/>
  <c r="P9" i="3"/>
  <c r="K9" i="3"/>
  <c r="H9" i="3"/>
  <c r="G9" i="3"/>
  <c r="S8" i="3"/>
  <c r="S9" i="3" s="1"/>
  <c r="R8" i="3"/>
  <c r="R9" i="3" s="1"/>
  <c r="Q8" i="3"/>
  <c r="Q9" i="3" s="1"/>
  <c r="P8" i="3"/>
  <c r="N8" i="3"/>
  <c r="N9" i="3" s="1"/>
  <c r="M8" i="3"/>
  <c r="M9" i="3" s="1"/>
  <c r="L8" i="3"/>
  <c r="L9" i="3" s="1"/>
  <c r="K8" i="3"/>
  <c r="H8" i="3"/>
  <c r="G8" i="3"/>
  <c r="S7" i="3"/>
  <c r="R7" i="3"/>
  <c r="Q7" i="3"/>
  <c r="P7" i="3"/>
  <c r="N7" i="3"/>
  <c r="M7" i="3"/>
  <c r="L7" i="3"/>
  <c r="K7" i="3"/>
  <c r="H7" i="3"/>
  <c r="G7" i="3"/>
  <c r="H6" i="3"/>
  <c r="G6" i="3"/>
  <c r="H5" i="3"/>
  <c r="G5" i="3"/>
  <c r="H4" i="3"/>
  <c r="G4" i="3"/>
  <c r="K24" i="2"/>
  <c r="K25" i="2" s="1"/>
  <c r="J24" i="2"/>
  <c r="J25" i="2" s="1"/>
  <c r="I24" i="2"/>
  <c r="I25" i="2" s="1"/>
  <c r="H24" i="2"/>
  <c r="H25" i="2" s="1"/>
  <c r="F24" i="2"/>
  <c r="F25" i="2" s="1"/>
  <c r="E24" i="2"/>
  <c r="E25" i="2" s="1"/>
  <c r="D24" i="2"/>
  <c r="D25" i="2" s="1"/>
  <c r="C24" i="2"/>
  <c r="C25" i="2" s="1"/>
  <c r="K23" i="2"/>
  <c r="J23" i="2"/>
  <c r="I23" i="2"/>
  <c r="H23" i="2"/>
  <c r="F23" i="2"/>
  <c r="E23" i="2"/>
  <c r="D23" i="2"/>
  <c r="C23" i="2"/>
  <c r="C10" i="1" l="1"/>
  <c r="C11" i="1" s="1"/>
  <c r="D10" i="1"/>
  <c r="D11" i="1" s="1"/>
  <c r="E10" i="1"/>
  <c r="E11" i="1" s="1"/>
  <c r="F10" i="1"/>
  <c r="F11" i="1" s="1"/>
  <c r="G10" i="1"/>
  <c r="G11" i="1" s="1"/>
  <c r="Q10" i="1"/>
  <c r="Q11" i="1" s="1"/>
  <c r="R10" i="1"/>
  <c r="R11" i="1" s="1"/>
  <c r="S10" i="1"/>
  <c r="S11" i="1" s="1"/>
  <c r="T10" i="1"/>
  <c r="T11" i="1" s="1"/>
  <c r="U10" i="1"/>
  <c r="U11" i="1" s="1"/>
  <c r="X10" i="1"/>
  <c r="X11" i="1" s="1"/>
  <c r="Y10" i="1"/>
  <c r="Y11" i="1" s="1"/>
  <c r="Z10" i="1"/>
  <c r="Z11" i="1" s="1"/>
  <c r="AA10" i="1"/>
  <c r="AA11" i="1" s="1"/>
  <c r="AB10" i="1"/>
  <c r="AB11" i="1" s="1"/>
  <c r="AE10" i="1"/>
  <c r="AE11" i="1" s="1"/>
  <c r="AF10" i="1"/>
  <c r="AF11" i="1" s="1"/>
  <c r="AG10" i="1"/>
  <c r="AG11" i="1" s="1"/>
  <c r="AH10" i="1"/>
  <c r="AH11" i="1" s="1"/>
  <c r="AI10" i="1"/>
  <c r="AI11" i="1" s="1"/>
  <c r="AS10" i="1"/>
  <c r="AS11" i="1" s="1"/>
  <c r="AT10" i="1"/>
  <c r="AT11" i="1" s="1"/>
  <c r="AU10" i="1"/>
  <c r="AU11" i="1" s="1"/>
  <c r="AV10" i="1"/>
  <c r="AV11" i="1" s="1"/>
  <c r="AW10" i="1"/>
  <c r="AW11" i="1" s="1"/>
  <c r="BB7" i="1"/>
  <c r="AY6" i="1"/>
  <c r="BA6" i="1" l="1"/>
  <c r="AY7" i="1"/>
  <c r="AY10" i="1" s="1"/>
  <c r="AY11" i="1" s="1"/>
  <c r="BC8" i="1"/>
  <c r="AZ8" i="1"/>
  <c r="AZ7" i="1"/>
  <c r="BB6" i="1"/>
  <c r="BC7" i="1"/>
  <c r="BA8" i="1"/>
  <c r="BB8" i="1"/>
  <c r="BC6" i="1"/>
  <c r="AZ6" i="1"/>
  <c r="BA7" i="1"/>
  <c r="BA10" i="1" l="1"/>
  <c r="BA11" i="1" s="1"/>
  <c r="N10" i="1"/>
  <c r="N11" i="1" s="1"/>
  <c r="M10" i="1"/>
  <c r="M11" i="1" s="1"/>
  <c r="AY9" i="1"/>
  <c r="BA9" i="1"/>
  <c r="BC9" i="1"/>
  <c r="BC10" i="1"/>
  <c r="BC11" i="1" s="1"/>
  <c r="AZ9" i="1"/>
  <c r="AZ10" i="1"/>
  <c r="AZ11" i="1" s="1"/>
  <c r="BB10" i="1"/>
  <c r="BB11" i="1" s="1"/>
  <c r="BB9" i="1"/>
  <c r="D31" i="1"/>
  <c r="E31" i="1"/>
  <c r="F31" i="1"/>
  <c r="G31" i="1"/>
  <c r="C31" i="1"/>
  <c r="AO6" i="1"/>
  <c r="AO7" i="1"/>
  <c r="AO8" i="1"/>
  <c r="AO9" i="1"/>
  <c r="AN7" i="1"/>
  <c r="AN8" i="1"/>
  <c r="AN9" i="1"/>
  <c r="AN6" i="1"/>
  <c r="AM6" i="1"/>
  <c r="AM7" i="1"/>
  <c r="AM8" i="1"/>
  <c r="AM9" i="1"/>
  <c r="AK6" i="1"/>
  <c r="AK7" i="1"/>
  <c r="AK9" i="1"/>
  <c r="AL7" i="1"/>
  <c r="AL8" i="1"/>
  <c r="AL9" i="1"/>
  <c r="AL6" i="1"/>
  <c r="J6" i="1"/>
  <c r="J7" i="1"/>
  <c r="L6" i="1"/>
  <c r="L7" i="1"/>
  <c r="L8" i="1"/>
  <c r="K7" i="1"/>
  <c r="K8" i="1"/>
  <c r="K6" i="1"/>
  <c r="L10" i="1" l="1"/>
  <c r="L11" i="1" s="1"/>
  <c r="K10" i="1"/>
  <c r="K11" i="1" s="1"/>
  <c r="AN10" i="1"/>
  <c r="AN11" i="1" s="1"/>
  <c r="J10" i="1"/>
  <c r="J11" i="1" s="1"/>
  <c r="AL10" i="1"/>
  <c r="AL11" i="1" s="1"/>
  <c r="AK10" i="1"/>
  <c r="AK11" i="1" s="1"/>
  <c r="AM10" i="1"/>
  <c r="AM11" i="1" s="1"/>
  <c r="AO10" i="1"/>
  <c r="AO11" i="1" s="1"/>
</calcChain>
</file>

<file path=xl/sharedStrings.xml><?xml version="1.0" encoding="utf-8"?>
<sst xmlns="http://schemas.openxmlformats.org/spreadsheetml/2006/main" count="353" uniqueCount="46">
  <si>
    <t>Exp3</t>
  </si>
  <si>
    <t>ni</t>
  </si>
  <si>
    <t>siControl</t>
  </si>
  <si>
    <t>siFMR1</t>
  </si>
  <si>
    <t>NI</t>
  </si>
  <si>
    <t>exp4</t>
  </si>
  <si>
    <t>WT ZIKV</t>
  </si>
  <si>
    <t>Δ10 ZIKV</t>
  </si>
  <si>
    <t>Replicate 1</t>
  </si>
  <si>
    <t>Replicate 2</t>
  </si>
  <si>
    <t>Replicate 3</t>
  </si>
  <si>
    <t>Average</t>
  </si>
  <si>
    <t>SD</t>
  </si>
  <si>
    <t>SE</t>
  </si>
  <si>
    <t>Exp1</t>
  </si>
  <si>
    <t>Exp2</t>
  </si>
  <si>
    <t>Figure 5 panel D</t>
  </si>
  <si>
    <t>Figure 5 panel C- Mean fluorescence intensity of envelope protein measured by flow cytometry</t>
  </si>
  <si>
    <t>EXP1</t>
  </si>
  <si>
    <t>EXP2</t>
  </si>
  <si>
    <t>EXP3</t>
  </si>
  <si>
    <t>normalized vs siControl each condition</t>
  </si>
  <si>
    <t>Figure 5 panel F and G-WB densitometry</t>
  </si>
  <si>
    <t>ns2b</t>
  </si>
  <si>
    <t>ns4b</t>
  </si>
  <si>
    <t>sicontrol</t>
  </si>
  <si>
    <t>replicate 1</t>
  </si>
  <si>
    <t>replicate 2</t>
  </si>
  <si>
    <t>replicate 3</t>
  </si>
  <si>
    <t>average</t>
  </si>
  <si>
    <t>ns2b densitometry normalized vs actin</t>
  </si>
  <si>
    <t>ns4b densitometry normalized vs actin</t>
  </si>
  <si>
    <t>actin</t>
  </si>
  <si>
    <t>ns2b/actin</t>
  </si>
  <si>
    <t>ns4b/actin</t>
  </si>
  <si>
    <t>percentage of infection</t>
  </si>
  <si>
    <t>percentage of infection Normalized vs each siControl</t>
  </si>
  <si>
    <t>Figure 5 panel F</t>
  </si>
  <si>
    <t>Figure 5 panel G</t>
  </si>
  <si>
    <t>EXP1: densitometry values NS2B and NS4B</t>
  </si>
  <si>
    <t>EXP2: densitometry values NS2B and NS4B</t>
  </si>
  <si>
    <t>EXP4</t>
  </si>
  <si>
    <t>Panel D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</si>
  <si>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value</t>
    </r>
  </si>
  <si>
    <t>siControl WT vs siControl Δ10 ZIKV</t>
  </si>
  <si>
    <t>siFMR1 WT vs siFMR1 Δ10 ZIKV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</si>
</sst>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</font>
    <font>
      <b/>
      <i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5" borderId="0" xfId="0" applyFill="1"/>
    <xf numFmtId="0" fontId="0" fillId="6" borderId="0" xfId="0" applyFill="1"/>
    <xf numFmtId="0" fontId="1" fillId="0" borderId="0" xfId="0" applyFont="1"/>
    <xf numFmtId="0" fontId="1" fillId="9" borderId="0" xfId="0" applyFont="1" applyFill="1"/>
    <xf numFmtId="0" fontId="1" fillId="3" borderId="0" xfId="0" applyFont="1" applyFill="1"/>
    <xf numFmtId="0" fontId="0" fillId="0" borderId="0" xfId="0" applyFill="1"/>
    <xf numFmtId="0" fontId="0" fillId="10" borderId="0" xfId="0" applyFill="1"/>
    <xf numFmtId="0" fontId="1" fillId="10" borderId="0" xfId="0" applyFont="1" applyFill="1"/>
    <xf numFmtId="0" fontId="1" fillId="2" borderId="0" xfId="0" applyFont="1" applyFill="1"/>
    <xf numFmtId="0" fontId="0" fillId="12" borderId="0" xfId="0" applyFill="1"/>
    <xf numFmtId="0" fontId="2" fillId="8" borderId="0" xfId="0" applyFont="1" applyFill="1"/>
    <xf numFmtId="0" fontId="0" fillId="13" borderId="0" xfId="0" applyFill="1"/>
    <xf numFmtId="0" fontId="0" fillId="14" borderId="0" xfId="0" applyFill="1"/>
    <xf numFmtId="0" fontId="0" fillId="0" borderId="0" xfId="0" applyFill="1" applyAlignment="1">
      <alignment horizontal="center"/>
    </xf>
    <xf numFmtId="0" fontId="0" fillId="15" borderId="0" xfId="0" applyFill="1"/>
    <xf numFmtId="0" fontId="1" fillId="0" borderId="0" xfId="0" applyFont="1" applyFill="1"/>
    <xf numFmtId="0" fontId="0" fillId="2" borderId="0" xfId="0" applyFill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32"/>
  <sheetViews>
    <sheetView topLeftCell="A10" zoomScale="90" zoomScaleNormal="90" workbookViewId="0">
      <selection activeCell="G32" sqref="G32"/>
    </sheetView>
  </sheetViews>
  <sheetFormatPr baseColWidth="10" defaultColWidth="11.453125" defaultRowHeight="14.5" x14ac:dyDescent="0.35"/>
  <cols>
    <col min="1" max="1" width="32.54296875" customWidth="1"/>
    <col min="4" max="5" width="12" bestFit="1" customWidth="1"/>
    <col min="7" max="7" width="12" bestFit="1" customWidth="1"/>
    <col min="9" max="9" width="20.453125" customWidth="1"/>
  </cols>
  <sheetData>
    <row r="1" spans="1:55" x14ac:dyDescent="0.35">
      <c r="A1" s="25" t="s">
        <v>17</v>
      </c>
      <c r="B1" s="25"/>
      <c r="C1" s="25"/>
      <c r="D1" s="25"/>
      <c r="E1" s="25"/>
      <c r="F1" s="25"/>
      <c r="G1" s="25"/>
    </row>
    <row r="2" spans="1:55" x14ac:dyDescent="0.35">
      <c r="AD2" s="17" t="s">
        <v>42</v>
      </c>
    </row>
    <row r="3" spans="1:55" x14ac:dyDescent="0.35">
      <c r="B3" s="2" t="s">
        <v>14</v>
      </c>
      <c r="C3" s="21" t="s">
        <v>35</v>
      </c>
      <c r="D3" s="21"/>
      <c r="E3" s="21"/>
      <c r="F3" s="21"/>
      <c r="G3" s="21"/>
      <c r="I3" s="2" t="s">
        <v>14</v>
      </c>
      <c r="J3" s="18" t="s">
        <v>36</v>
      </c>
      <c r="K3" s="18"/>
      <c r="L3" s="18"/>
      <c r="M3" s="18"/>
      <c r="N3" s="18"/>
      <c r="P3" s="2" t="s">
        <v>15</v>
      </c>
      <c r="Q3" s="21" t="s">
        <v>35</v>
      </c>
      <c r="R3" s="21"/>
      <c r="S3" s="21"/>
      <c r="T3" s="21"/>
      <c r="U3" s="21"/>
      <c r="W3" s="2" t="s">
        <v>15</v>
      </c>
      <c r="X3" s="18" t="s">
        <v>36</v>
      </c>
      <c r="Y3" s="18"/>
      <c r="Z3" s="18"/>
      <c r="AA3" s="18"/>
      <c r="AB3" s="18"/>
      <c r="AD3" s="2" t="s">
        <v>0</v>
      </c>
      <c r="AE3" s="21" t="s">
        <v>35</v>
      </c>
      <c r="AF3" s="21"/>
      <c r="AG3" s="21"/>
      <c r="AH3" s="21"/>
      <c r="AI3" s="21"/>
      <c r="AJ3" s="2" t="s">
        <v>0</v>
      </c>
      <c r="AK3" s="18" t="s">
        <v>36</v>
      </c>
      <c r="AL3" s="18"/>
      <c r="AM3" s="18"/>
      <c r="AN3" s="18"/>
      <c r="AO3" s="18"/>
      <c r="AR3" s="2" t="s">
        <v>5</v>
      </c>
      <c r="AS3" s="21" t="s">
        <v>35</v>
      </c>
      <c r="AT3" s="21"/>
      <c r="AU3" s="21"/>
      <c r="AV3" s="21"/>
      <c r="AW3" s="21"/>
      <c r="AX3" s="2" t="s">
        <v>5</v>
      </c>
      <c r="AY3" s="18" t="s">
        <v>36</v>
      </c>
      <c r="AZ3" s="18"/>
      <c r="BA3" s="18"/>
      <c r="BB3" s="18"/>
      <c r="BC3" s="18"/>
    </row>
    <row r="4" spans="1:55" x14ac:dyDescent="0.35">
      <c r="D4" s="19" t="s">
        <v>6</v>
      </c>
      <c r="E4" s="19"/>
      <c r="F4" s="20" t="s">
        <v>7</v>
      </c>
      <c r="G4" s="20"/>
      <c r="K4" s="19" t="s">
        <v>6</v>
      </c>
      <c r="L4" s="19"/>
      <c r="M4" s="20" t="s">
        <v>7</v>
      </c>
      <c r="N4" s="20"/>
      <c r="R4" s="19" t="s">
        <v>6</v>
      </c>
      <c r="S4" s="19"/>
      <c r="T4" s="20" t="s">
        <v>7</v>
      </c>
      <c r="U4" s="20"/>
      <c r="Y4" s="19" t="s">
        <v>6</v>
      </c>
      <c r="Z4" s="19"/>
      <c r="AA4" s="20" t="s">
        <v>7</v>
      </c>
      <c r="AB4" s="20"/>
      <c r="AF4" s="19" t="s">
        <v>6</v>
      </c>
      <c r="AG4" s="19"/>
      <c r="AH4" s="20" t="s">
        <v>7</v>
      </c>
      <c r="AI4" s="20"/>
      <c r="AL4" s="19" t="s">
        <v>6</v>
      </c>
      <c r="AM4" s="19"/>
      <c r="AN4" s="20" t="s">
        <v>7</v>
      </c>
      <c r="AO4" s="20"/>
      <c r="AT4" s="19" t="s">
        <v>6</v>
      </c>
      <c r="AU4" s="19"/>
      <c r="AV4" s="20" t="s">
        <v>7</v>
      </c>
      <c r="AW4" s="20"/>
      <c r="AZ4" s="19" t="s">
        <v>6</v>
      </c>
      <c r="BA4" s="19"/>
      <c r="BB4" s="20" t="s">
        <v>7</v>
      </c>
      <c r="BC4" s="20"/>
    </row>
    <row r="5" spans="1:55" x14ac:dyDescent="0.35">
      <c r="C5" s="3" t="s">
        <v>4</v>
      </c>
      <c r="D5" s="3" t="s">
        <v>2</v>
      </c>
      <c r="E5" s="3" t="s">
        <v>3</v>
      </c>
      <c r="F5" s="3" t="s">
        <v>2</v>
      </c>
      <c r="G5" s="3" t="s">
        <v>3</v>
      </c>
      <c r="J5" s="3" t="s">
        <v>4</v>
      </c>
      <c r="K5" s="3" t="s">
        <v>2</v>
      </c>
      <c r="L5" s="3" t="s">
        <v>3</v>
      </c>
      <c r="M5" s="3" t="s">
        <v>2</v>
      </c>
      <c r="N5" s="3" t="s">
        <v>3</v>
      </c>
      <c r="Q5" s="3" t="s">
        <v>4</v>
      </c>
      <c r="R5" s="3" t="s">
        <v>2</v>
      </c>
      <c r="S5" s="3" t="s">
        <v>3</v>
      </c>
      <c r="T5" s="3" t="s">
        <v>2</v>
      </c>
      <c r="U5" s="3" t="s">
        <v>3</v>
      </c>
      <c r="X5" s="3" t="s">
        <v>1</v>
      </c>
      <c r="Y5" s="3" t="s">
        <v>2</v>
      </c>
      <c r="Z5" s="3" t="s">
        <v>3</v>
      </c>
      <c r="AA5" s="3" t="s">
        <v>2</v>
      </c>
      <c r="AB5" s="3" t="s">
        <v>3</v>
      </c>
      <c r="AE5" s="3" t="s">
        <v>4</v>
      </c>
      <c r="AF5" s="3" t="s">
        <v>2</v>
      </c>
      <c r="AG5" s="3" t="s">
        <v>3</v>
      </c>
      <c r="AH5" s="3" t="s">
        <v>2</v>
      </c>
      <c r="AI5" s="3" t="s">
        <v>3</v>
      </c>
      <c r="AK5" s="3" t="s">
        <v>1</v>
      </c>
      <c r="AL5" s="3" t="s">
        <v>2</v>
      </c>
      <c r="AM5" s="3" t="s">
        <v>3</v>
      </c>
      <c r="AN5" s="3" t="s">
        <v>2</v>
      </c>
      <c r="AO5" s="3" t="s">
        <v>3</v>
      </c>
      <c r="AS5" s="3" t="s">
        <v>4</v>
      </c>
      <c r="AT5" s="3" t="s">
        <v>2</v>
      </c>
      <c r="AU5" s="3" t="s">
        <v>3</v>
      </c>
      <c r="AV5" s="3" t="s">
        <v>2</v>
      </c>
      <c r="AW5" s="3" t="s">
        <v>3</v>
      </c>
      <c r="AY5" s="3" t="s">
        <v>1</v>
      </c>
      <c r="AZ5" s="3" t="s">
        <v>2</v>
      </c>
      <c r="BA5" s="3" t="s">
        <v>3</v>
      </c>
      <c r="BB5" s="3" t="s">
        <v>2</v>
      </c>
      <c r="BC5" s="3" t="s">
        <v>3</v>
      </c>
    </row>
    <row r="6" spans="1:55" x14ac:dyDescent="0.35">
      <c r="B6" s="5" t="s">
        <v>8</v>
      </c>
      <c r="C6">
        <v>0.46</v>
      </c>
      <c r="D6">
        <v>6.78</v>
      </c>
      <c r="E6">
        <v>19.899999999999999</v>
      </c>
      <c r="F6">
        <v>5.22</v>
      </c>
      <c r="G6">
        <v>34.6</v>
      </c>
      <c r="I6" s="5" t="s">
        <v>8</v>
      </c>
      <c r="J6">
        <f t="shared" ref="J6:L7" si="0">C6/$D$9</f>
        <v>7.3560767590618345E-2</v>
      </c>
      <c r="K6">
        <f t="shared" si="0"/>
        <v>1.0842217484008529</v>
      </c>
      <c r="L6">
        <f t="shared" si="0"/>
        <v>3.1823027718550105</v>
      </c>
      <c r="M6">
        <f>F6/$F$9</f>
        <v>0.75615644616127475</v>
      </c>
      <c r="N6">
        <f>G6/$F$9</f>
        <v>5.0120714630613232</v>
      </c>
      <c r="P6" s="5" t="s">
        <v>8</v>
      </c>
      <c r="Q6">
        <v>0.28000000000000003</v>
      </c>
      <c r="R6">
        <v>6.09</v>
      </c>
      <c r="S6">
        <v>19.5</v>
      </c>
      <c r="T6">
        <v>5.14</v>
      </c>
      <c r="U6">
        <v>36</v>
      </c>
      <c r="W6" s="5" t="s">
        <v>8</v>
      </c>
      <c r="X6">
        <v>4.8639258830341633E-2</v>
      </c>
      <c r="Y6">
        <v>1.0579038795599305</v>
      </c>
      <c r="Z6">
        <v>3.3873769542559349</v>
      </c>
      <c r="AA6">
        <v>0.95185185185185184</v>
      </c>
      <c r="AB6">
        <v>6.666666666666667</v>
      </c>
      <c r="AD6" s="5" t="s">
        <v>8</v>
      </c>
      <c r="AE6">
        <v>0.95</v>
      </c>
      <c r="AF6">
        <v>20</v>
      </c>
      <c r="AG6">
        <v>69.2</v>
      </c>
      <c r="AH6">
        <v>11.8</v>
      </c>
      <c r="AI6">
        <v>58.1</v>
      </c>
      <c r="AJ6" s="5" t="s">
        <v>8</v>
      </c>
      <c r="AK6">
        <f t="shared" ref="AK6:AM7" si="1">AE6/$AF$9</f>
        <v>3.8358008075370119E-2</v>
      </c>
      <c r="AL6">
        <f t="shared" si="1"/>
        <v>0.80753701211305517</v>
      </c>
      <c r="AM6">
        <f t="shared" si="1"/>
        <v>2.7940780619111711</v>
      </c>
      <c r="AN6">
        <f t="shared" ref="AN6:AO9" si="2">AH6/$AH$9</f>
        <v>1.0290697674418603</v>
      </c>
      <c r="AO6">
        <f t="shared" si="2"/>
        <v>5.0668604651162781</v>
      </c>
      <c r="AR6" s="5" t="s">
        <v>8</v>
      </c>
      <c r="AS6">
        <v>0.49</v>
      </c>
      <c r="AT6">
        <v>36.299999999999997</v>
      </c>
      <c r="AU6">
        <v>71.7</v>
      </c>
      <c r="AV6">
        <v>22.6</v>
      </c>
      <c r="AW6">
        <v>50</v>
      </c>
      <c r="AX6" s="5" t="s">
        <v>8</v>
      </c>
      <c r="AY6">
        <f t="shared" ref="AY6:BA7" si="3">AS6/$AT$9</f>
        <v>1.2574850299401197E-2</v>
      </c>
      <c r="AZ6">
        <f t="shared" si="3"/>
        <v>0.93156544054747636</v>
      </c>
      <c r="BA6">
        <f t="shared" si="3"/>
        <v>1.8400342172797262</v>
      </c>
      <c r="BB6">
        <f t="shared" ref="BB6:BC8" si="4">AV6/$AV$9</f>
        <v>0.91869918699187003</v>
      </c>
      <c r="BC6">
        <f t="shared" si="4"/>
        <v>2.0325203252032522</v>
      </c>
    </row>
    <row r="7" spans="1:55" x14ac:dyDescent="0.35">
      <c r="B7" s="5" t="s">
        <v>9</v>
      </c>
      <c r="C7">
        <v>0.35</v>
      </c>
      <c r="D7">
        <v>6.4</v>
      </c>
      <c r="E7">
        <v>17.7</v>
      </c>
      <c r="F7">
        <v>9.66</v>
      </c>
      <c r="G7">
        <v>27</v>
      </c>
      <c r="I7" s="5" t="s">
        <v>9</v>
      </c>
      <c r="J7">
        <f t="shared" si="0"/>
        <v>5.5970149253731345E-2</v>
      </c>
      <c r="K7">
        <f t="shared" si="0"/>
        <v>1.023454157782516</v>
      </c>
      <c r="L7">
        <f t="shared" si="0"/>
        <v>2.830490405117271</v>
      </c>
      <c r="M7">
        <f t="shared" ref="M7:N8" si="5">F7/$F$9</f>
        <v>1.3993239980685659</v>
      </c>
      <c r="N7">
        <f t="shared" si="5"/>
        <v>3.9111540318686626</v>
      </c>
      <c r="P7" s="5" t="s">
        <v>9</v>
      </c>
      <c r="Q7">
        <v>0.32</v>
      </c>
      <c r="R7">
        <v>6.36</v>
      </c>
      <c r="S7">
        <v>18.899999999999999</v>
      </c>
      <c r="T7">
        <v>5.1100000000000003</v>
      </c>
      <c r="U7">
        <v>36.1</v>
      </c>
      <c r="W7" s="5" t="s">
        <v>9</v>
      </c>
      <c r="X7">
        <v>5.5587724377533294E-2</v>
      </c>
      <c r="Y7">
        <v>1.1048060220034743</v>
      </c>
      <c r="Z7">
        <v>3.2831499710480601</v>
      </c>
      <c r="AA7">
        <v>0.94629629629629641</v>
      </c>
      <c r="AB7">
        <v>6.685185185185186</v>
      </c>
      <c r="AD7" s="5" t="s">
        <v>9</v>
      </c>
      <c r="AE7">
        <v>0.43</v>
      </c>
      <c r="AF7">
        <v>25.5</v>
      </c>
      <c r="AG7">
        <v>59</v>
      </c>
      <c r="AH7">
        <v>11.3</v>
      </c>
      <c r="AI7">
        <v>42.9</v>
      </c>
      <c r="AJ7" s="5" t="s">
        <v>9</v>
      </c>
      <c r="AK7">
        <f t="shared" si="1"/>
        <v>1.7362045760430687E-2</v>
      </c>
      <c r="AL7">
        <f t="shared" si="1"/>
        <v>1.0296096904441454</v>
      </c>
      <c r="AM7">
        <f t="shared" si="1"/>
        <v>2.382234185733513</v>
      </c>
      <c r="AN7">
        <f t="shared" si="2"/>
        <v>0.98546511627906963</v>
      </c>
      <c r="AO7">
        <f t="shared" si="2"/>
        <v>3.7412790697674412</v>
      </c>
      <c r="AR7" s="5" t="s">
        <v>9</v>
      </c>
      <c r="AS7">
        <v>0.31</v>
      </c>
      <c r="AT7">
        <v>40.6</v>
      </c>
      <c r="AU7">
        <v>69.8</v>
      </c>
      <c r="AV7">
        <v>32.4</v>
      </c>
      <c r="AW7">
        <v>50.7</v>
      </c>
      <c r="AX7" s="5" t="s">
        <v>9</v>
      </c>
      <c r="AY7">
        <f t="shared" si="3"/>
        <v>7.9555175363558595E-3</v>
      </c>
      <c r="AZ7">
        <f t="shared" si="3"/>
        <v>1.0419161676646707</v>
      </c>
      <c r="BA7">
        <f t="shared" si="3"/>
        <v>1.7912745936698031</v>
      </c>
      <c r="BB7">
        <f t="shared" si="4"/>
        <v>1.3170731707317074</v>
      </c>
      <c r="BC7">
        <f t="shared" si="4"/>
        <v>2.0609756097560981</v>
      </c>
    </row>
    <row r="8" spans="1:55" x14ac:dyDescent="0.35">
      <c r="B8" s="5" t="s">
        <v>10</v>
      </c>
      <c r="D8">
        <v>5.58</v>
      </c>
      <c r="E8">
        <v>23.2</v>
      </c>
      <c r="F8">
        <v>5.83</v>
      </c>
      <c r="G8">
        <v>18.5</v>
      </c>
      <c r="I8" s="5" t="s">
        <v>10</v>
      </c>
      <c r="K8">
        <f>D8/$D$9</f>
        <v>0.89232409381663125</v>
      </c>
      <c r="L8">
        <f>E8/$D$9</f>
        <v>3.7100213219616207</v>
      </c>
      <c r="M8">
        <f t="shared" si="5"/>
        <v>0.84451955577015936</v>
      </c>
      <c r="N8">
        <f t="shared" si="5"/>
        <v>2.6798647996137133</v>
      </c>
      <c r="P8" s="5" t="s">
        <v>10</v>
      </c>
      <c r="R8">
        <v>4.82</v>
      </c>
      <c r="S8">
        <v>22.6</v>
      </c>
      <c r="T8">
        <v>5.95</v>
      </c>
      <c r="U8">
        <v>26.3</v>
      </c>
      <c r="W8" s="5" t="s">
        <v>10</v>
      </c>
      <c r="Y8">
        <v>0.8372900984365953</v>
      </c>
      <c r="Z8">
        <v>3.9258830341632889</v>
      </c>
      <c r="AA8">
        <v>1.1018518518518521</v>
      </c>
      <c r="AB8">
        <v>4.8703703703703711</v>
      </c>
      <c r="AD8" s="5" t="s">
        <v>10</v>
      </c>
      <c r="AF8">
        <v>28.8</v>
      </c>
      <c r="AG8">
        <v>71.5</v>
      </c>
      <c r="AH8">
        <v>11.3</v>
      </c>
      <c r="AI8">
        <v>67.900000000000006</v>
      </c>
      <c r="AJ8" s="5" t="s">
        <v>10</v>
      </c>
      <c r="AL8">
        <f>AF8/$AF$9</f>
        <v>1.1628532974427996</v>
      </c>
      <c r="AM8">
        <f>AG8/$AF$9</f>
        <v>2.8869448183041726</v>
      </c>
      <c r="AN8">
        <f t="shared" si="2"/>
        <v>0.98546511627906963</v>
      </c>
      <c r="AO8">
        <f t="shared" si="2"/>
        <v>5.9215116279069759</v>
      </c>
      <c r="AR8" s="5" t="s">
        <v>10</v>
      </c>
      <c r="AT8">
        <v>40</v>
      </c>
      <c r="AU8">
        <v>67.599999999999994</v>
      </c>
      <c r="AV8">
        <v>18.8</v>
      </c>
      <c r="AW8">
        <v>53.4</v>
      </c>
      <c r="AX8" s="5" t="s">
        <v>10</v>
      </c>
      <c r="AZ8">
        <f>AT8/$AT$9</f>
        <v>1.0265183917878529</v>
      </c>
      <c r="BA8">
        <f>AU8/$AT$9</f>
        <v>1.7348160821214711</v>
      </c>
      <c r="BB8">
        <f t="shared" si="4"/>
        <v>0.76422764227642281</v>
      </c>
      <c r="BC8">
        <f t="shared" si="4"/>
        <v>2.1707317073170733</v>
      </c>
    </row>
    <row r="9" spans="1:55" x14ac:dyDescent="0.35">
      <c r="B9" s="5" t="s">
        <v>11</v>
      </c>
      <c r="C9">
        <f>AVERAGE(C6:C8)</f>
        <v>0.40500000000000003</v>
      </c>
      <c r="D9">
        <f t="shared" ref="D9:G9" si="6">AVERAGE(D6:D8)</f>
        <v>6.253333333333333</v>
      </c>
      <c r="E9">
        <f t="shared" si="6"/>
        <v>20.266666666666666</v>
      </c>
      <c r="F9">
        <f t="shared" si="6"/>
        <v>6.9033333333333333</v>
      </c>
      <c r="G9">
        <f t="shared" si="6"/>
        <v>26.7</v>
      </c>
      <c r="I9" s="5" t="s">
        <v>11</v>
      </c>
      <c r="J9">
        <f>AVERAGE(J6:J8)</f>
        <v>6.4765458422174849E-2</v>
      </c>
      <c r="K9">
        <f t="shared" ref="K9:N9" si="7">AVERAGE(K6:K8)</f>
        <v>1</v>
      </c>
      <c r="L9">
        <f t="shared" si="7"/>
        <v>3.2409381663113006</v>
      </c>
      <c r="M9">
        <f t="shared" si="7"/>
        <v>1</v>
      </c>
      <c r="N9">
        <f t="shared" si="7"/>
        <v>3.8676967648478993</v>
      </c>
      <c r="P9" s="5" t="s">
        <v>11</v>
      </c>
      <c r="Q9">
        <f>AVERAGE(Q6:Q8)</f>
        <v>0.30000000000000004</v>
      </c>
      <c r="R9">
        <f t="shared" ref="R9:U9" si="8">AVERAGE(R6:R8)</f>
        <v>5.7566666666666668</v>
      </c>
      <c r="S9">
        <f t="shared" si="8"/>
        <v>20.333333333333332</v>
      </c>
      <c r="T9">
        <f t="shared" si="8"/>
        <v>5.3999999999999995</v>
      </c>
      <c r="U9">
        <f t="shared" si="8"/>
        <v>32.799999999999997</v>
      </c>
      <c r="W9" s="5" t="s">
        <v>11</v>
      </c>
      <c r="X9">
        <f>AVERAGE(X6:X8)</f>
        <v>5.2113491603937467E-2</v>
      </c>
      <c r="Y9">
        <f t="shared" ref="Y9:AB9" si="9">AVERAGE(Y6:Y8)</f>
        <v>1</v>
      </c>
      <c r="Z9">
        <f t="shared" si="9"/>
        <v>3.5321366531557614</v>
      </c>
      <c r="AA9">
        <f t="shared" si="9"/>
        <v>1.0000000000000002</v>
      </c>
      <c r="AB9">
        <f t="shared" si="9"/>
        <v>6.0740740740740753</v>
      </c>
      <c r="AD9" s="5" t="s">
        <v>11</v>
      </c>
      <c r="AE9">
        <f>AVERAGE(AE6:AE8)</f>
        <v>0.69</v>
      </c>
      <c r="AF9">
        <f t="shared" ref="AF9:AI9" si="10">AVERAGE(AF6:AF8)</f>
        <v>24.766666666666666</v>
      </c>
      <c r="AG9">
        <f t="shared" si="10"/>
        <v>66.566666666666663</v>
      </c>
      <c r="AH9">
        <f t="shared" si="10"/>
        <v>11.466666666666669</v>
      </c>
      <c r="AI9">
        <f t="shared" si="10"/>
        <v>56.300000000000004</v>
      </c>
      <c r="AJ9" s="5" t="s">
        <v>11</v>
      </c>
      <c r="AK9">
        <f>AE9/$AF$9</f>
        <v>2.7860026917900401E-2</v>
      </c>
      <c r="AL9">
        <f>AF9/$AF$9</f>
        <v>1</v>
      </c>
      <c r="AM9">
        <f>AG9/$AF$9</f>
        <v>2.6877523553162854</v>
      </c>
      <c r="AN9">
        <f t="shared" si="2"/>
        <v>1</v>
      </c>
      <c r="AO9">
        <f t="shared" si="2"/>
        <v>4.9098837209302317</v>
      </c>
      <c r="AR9" s="5" t="s">
        <v>11</v>
      </c>
      <c r="AS9">
        <f>AVERAGE(AS6:AS8)</f>
        <v>0.4</v>
      </c>
      <c r="AT9">
        <f t="shared" ref="AT9:AW9" si="11">AVERAGE(AT6:AT8)</f>
        <v>38.966666666666669</v>
      </c>
      <c r="AU9">
        <f t="shared" si="11"/>
        <v>69.7</v>
      </c>
      <c r="AV9">
        <f t="shared" si="11"/>
        <v>24.599999999999998</v>
      </c>
      <c r="AW9">
        <f t="shared" si="11"/>
        <v>51.366666666666667</v>
      </c>
      <c r="AX9" s="5" t="s">
        <v>11</v>
      </c>
      <c r="AY9">
        <f>AVERAGE(AY6:AY8)</f>
        <v>1.0265183917878527E-2</v>
      </c>
      <c r="AZ9">
        <f t="shared" ref="AZ9:BC9" si="12">AVERAGE(AZ6:AZ8)</f>
        <v>1</v>
      </c>
      <c r="BA9">
        <f t="shared" si="12"/>
        <v>1.7887082976903335</v>
      </c>
      <c r="BB9">
        <f t="shared" si="12"/>
        <v>1</v>
      </c>
      <c r="BC9">
        <f t="shared" si="12"/>
        <v>2.0880758807588076</v>
      </c>
    </row>
    <row r="10" spans="1:55" x14ac:dyDescent="0.35">
      <c r="B10" s="5" t="s">
        <v>12</v>
      </c>
      <c r="C10">
        <f t="shared" ref="C10:U10" si="13">STDEVA(C6:C8)</f>
        <v>7.7781745930519869E-2</v>
      </c>
      <c r="D10">
        <f t="shared" si="13"/>
        <v>0.61329710037903606</v>
      </c>
      <c r="E10">
        <f t="shared" si="13"/>
        <v>2.7682726262659352</v>
      </c>
      <c r="F10">
        <f t="shared" si="13"/>
        <v>2.4067474594010316</v>
      </c>
      <c r="G10">
        <f t="shared" si="13"/>
        <v>8.0541914553852099</v>
      </c>
      <c r="I10" s="5" t="s">
        <v>12</v>
      </c>
      <c r="J10">
        <f t="shared" si="13"/>
        <v>1.2438445511277204E-2</v>
      </c>
      <c r="K10">
        <f t="shared" si="13"/>
        <v>9.8075229271700815E-2</v>
      </c>
      <c r="L10">
        <f t="shared" si="13"/>
        <v>0.44268752019178442</v>
      </c>
      <c r="M10">
        <f t="shared" si="13"/>
        <v>0.34863555664911161</v>
      </c>
      <c r="N10">
        <f t="shared" si="13"/>
        <v>1.1667104957100749</v>
      </c>
      <c r="P10" s="5" t="s">
        <v>12</v>
      </c>
      <c r="Q10">
        <f t="shared" si="13"/>
        <v>2.8284271247461888E-2</v>
      </c>
      <c r="R10">
        <f t="shared" si="13"/>
        <v>0.82233407647581336</v>
      </c>
      <c r="S10">
        <f t="shared" si="13"/>
        <v>1.985782801147532</v>
      </c>
      <c r="T10">
        <f t="shared" si="13"/>
        <v>0.4765501022977543</v>
      </c>
      <c r="U10">
        <f t="shared" si="13"/>
        <v>5.6293871780150733</v>
      </c>
      <c r="W10" s="5" t="s">
        <v>12</v>
      </c>
      <c r="X10">
        <f>STDEVA(X6:X8)</f>
        <v>4.9133071072603183E-3</v>
      </c>
      <c r="Y10">
        <f>STDEVA(Y6:Y8)</f>
        <v>0.14284899996684716</v>
      </c>
      <c r="Z10">
        <f>STDEVA(Z6:Z8)</f>
        <v>0.34495358444948426</v>
      </c>
      <c r="AA10">
        <f>STDEVA(AA6:AA8)</f>
        <v>8.825001894402866E-2</v>
      </c>
      <c r="AB10">
        <f>STDEVA(AB6:AB8)</f>
        <v>1.0424791070398205</v>
      </c>
      <c r="AD10" s="5" t="s">
        <v>12</v>
      </c>
      <c r="AE10">
        <f>STDEVA(AE6:AE8)</f>
        <v>0.36769552621700485</v>
      </c>
      <c r="AF10">
        <f>STDEVA(AF6:AF8)</f>
        <v>4.4455970727601297</v>
      </c>
      <c r="AG10">
        <f>STDEVA(AG6:AG8)</f>
        <v>6.653069467045519</v>
      </c>
      <c r="AH10">
        <f>STDEVA(AH6:AH8)</f>
        <v>0.28867513459481292</v>
      </c>
      <c r="AI10">
        <f>STDEVA(AI6:AI8)</f>
        <v>12.596824996799764</v>
      </c>
      <c r="AJ10" s="5" t="s">
        <v>12</v>
      </c>
      <c r="AK10">
        <f>STDEVA(AK6:AK8)</f>
        <v>1.4846387330430866E-2</v>
      </c>
      <c r="AL10">
        <f>STDEVA(AL6:AL8)</f>
        <v>0.17949920885976278</v>
      </c>
      <c r="AM10">
        <f>STDEVA(AM6:AM8)</f>
        <v>0.26862999193992676</v>
      </c>
      <c r="AN10">
        <f>STDEVA(AN6:AN8)</f>
        <v>2.5175157086756918E-2</v>
      </c>
      <c r="AO10">
        <f>STDEVA(AO6:AO8)</f>
        <v>1.0985603194883578</v>
      </c>
      <c r="AR10" s="5" t="s">
        <v>12</v>
      </c>
      <c r="AS10">
        <f>STDEVA(AS6:AS8)</f>
        <v>0.1272792206135783</v>
      </c>
      <c r="AT10">
        <f>STDEVA(AT6:AT8)</f>
        <v>2.3288051299611445</v>
      </c>
      <c r="AU10">
        <f>STDEVA(AU6:AU8)</f>
        <v>2.0518284528683233</v>
      </c>
      <c r="AV10">
        <f>STDEVA(AV6:AV8)</f>
        <v>7.0171219171395425</v>
      </c>
      <c r="AW10">
        <f>STDEVA(AW6:AW8)</f>
        <v>1.7953644012660295</v>
      </c>
      <c r="AX10" s="5" t="s">
        <v>12</v>
      </c>
      <c r="AY10">
        <f>STDEVA(AY6:AY8)</f>
        <v>3.2663615213065593E-3</v>
      </c>
      <c r="AZ10">
        <f>STDEVA(AZ6:AZ8)</f>
        <v>5.9764032419875407E-2</v>
      </c>
      <c r="BA10">
        <f>STDEVA(BA6:BA8)</f>
        <v>5.2655991091573706E-2</v>
      </c>
      <c r="BB10">
        <f>STDEVA(BB6:BB8)</f>
        <v>0.28524885842030695</v>
      </c>
      <c r="BC10">
        <f>STDEVA(BC6:BC8)</f>
        <v>7.2982292734391427E-2</v>
      </c>
    </row>
    <row r="11" spans="1:55" x14ac:dyDescent="0.35">
      <c r="B11" s="5" t="s">
        <v>13</v>
      </c>
      <c r="C11">
        <f t="shared" ref="C11:U11" si="14">C10/SQRT(3)</f>
        <v>4.490731195102473E-2</v>
      </c>
      <c r="D11">
        <f t="shared" si="14"/>
        <v>0.35408724599705343</v>
      </c>
      <c r="E11">
        <f t="shared" si="14"/>
        <v>1.59826294596491</v>
      </c>
      <c r="F11">
        <f t="shared" si="14"/>
        <v>1.3895362935566336</v>
      </c>
      <c r="G11">
        <f t="shared" si="14"/>
        <v>4.6500896048714351</v>
      </c>
      <c r="I11" s="5" t="s">
        <v>13</v>
      </c>
      <c r="J11">
        <f t="shared" si="14"/>
        <v>7.1813398642363866E-3</v>
      </c>
      <c r="K11">
        <f t="shared" si="14"/>
        <v>5.6623760020850733E-2</v>
      </c>
      <c r="L11">
        <f t="shared" si="14"/>
        <v>0.25558575894961466</v>
      </c>
      <c r="M11">
        <f t="shared" si="14"/>
        <v>0.20128483248043963</v>
      </c>
      <c r="N11">
        <f t="shared" si="14"/>
        <v>0.67360061876457344</v>
      </c>
      <c r="P11" s="5" t="s">
        <v>13</v>
      </c>
      <c r="Q11">
        <f t="shared" si="14"/>
        <v>1.6329931618554516E-2</v>
      </c>
      <c r="R11">
        <f t="shared" si="14"/>
        <v>0.47477480041711317</v>
      </c>
      <c r="S11">
        <f t="shared" si="14"/>
        <v>1.1464922347946567</v>
      </c>
      <c r="T11">
        <f t="shared" si="14"/>
        <v>0.27513632984395214</v>
      </c>
      <c r="U11">
        <f t="shared" si="14"/>
        <v>3.2501282025996305</v>
      </c>
      <c r="W11" s="5" t="s">
        <v>13</v>
      </c>
      <c r="X11">
        <f>X10/SQRT(3)</f>
        <v>2.8366991809880464E-3</v>
      </c>
      <c r="Y11">
        <f>Y10/SQRT(3)</f>
        <v>8.2473908584328057E-2</v>
      </c>
      <c r="Z11">
        <f>Z10/SQRT(3)</f>
        <v>0.19915904483983604</v>
      </c>
      <c r="AA11">
        <f>AA10/SQRT(3)</f>
        <v>5.0951172193324526E-2</v>
      </c>
      <c r="AB11">
        <f>AB10/SQRT(3)</f>
        <v>0.60187559307400107</v>
      </c>
      <c r="AD11" s="5" t="s">
        <v>13</v>
      </c>
      <c r="AE11">
        <f>AE10/SQRT(3)</f>
        <v>0.21228911104120887</v>
      </c>
      <c r="AF11">
        <f>AF10/SQRT(3)</f>
        <v>2.5666666666666735</v>
      </c>
      <c r="AG11">
        <f>AG10/SQRT(3)</f>
        <v>3.8411514477360105</v>
      </c>
      <c r="AH11">
        <f>AH10/SQRT(3)</f>
        <v>0.16666666666666669</v>
      </c>
      <c r="AI11">
        <f>AI10/SQRT(3)</f>
        <v>7.2727803028369511</v>
      </c>
      <c r="AJ11" s="5" t="s">
        <v>13</v>
      </c>
      <c r="AK11">
        <f>AK10/SQRT(3)</f>
        <v>8.5715657217177096E-3</v>
      </c>
      <c r="AL11">
        <f>AL10/SQRT(3)</f>
        <v>0.1036339165545089</v>
      </c>
      <c r="AM11">
        <f>AM10/SQRT(3)</f>
        <v>0.15509359815892373</v>
      </c>
      <c r="AN11">
        <f>AN10/SQRT(3)</f>
        <v>1.4534883720930222E-2</v>
      </c>
      <c r="AO11">
        <f>AO10/SQRT(3)</f>
        <v>0.63425409617764472</v>
      </c>
      <c r="AR11" s="5" t="s">
        <v>13</v>
      </c>
      <c r="AS11">
        <f>AS10/SQRT(3)</f>
        <v>7.3484692283495204E-2</v>
      </c>
      <c r="AT11">
        <f>AT10/SQRT(3)</f>
        <v>1.3445362686732483</v>
      </c>
      <c r="AU11">
        <f>AU10/SQRT(3)</f>
        <v>1.1846237095944598</v>
      </c>
      <c r="AV11">
        <f>AV10/SQRT(3)</f>
        <v>4.0513372277969379</v>
      </c>
      <c r="AW11">
        <f>AW10/SQRT(3)</f>
        <v>1.0365541203644135</v>
      </c>
      <c r="AX11" s="5" t="s">
        <v>13</v>
      </c>
      <c r="AY11">
        <f>AY10/SQRT(3)</f>
        <v>1.8858347035969776E-3</v>
      </c>
      <c r="AZ11">
        <f>AZ10/SQRT(3)</f>
        <v>3.4504780205472589E-2</v>
      </c>
      <c r="BA11">
        <f>BA10/SQRT(3)</f>
        <v>3.0400950631166618E-2</v>
      </c>
      <c r="BB11">
        <f>BB10/SQRT(3)</f>
        <v>0.16468850519499767</v>
      </c>
      <c r="BC11">
        <f>BC10/SQRT(3)</f>
        <v>4.2136346356276964E-2</v>
      </c>
    </row>
    <row r="12" spans="1:55" x14ac:dyDescent="0.35">
      <c r="AD12" s="5" t="s">
        <v>43</v>
      </c>
      <c r="AG12">
        <v>4.0000000000000002E-4</v>
      </c>
      <c r="AI12">
        <v>1E-3</v>
      </c>
    </row>
    <row r="13" spans="1:55" x14ac:dyDescent="0.35">
      <c r="AD13" s="5" t="s">
        <v>43</v>
      </c>
      <c r="AF13" s="22" t="s">
        <v>44</v>
      </c>
      <c r="AG13" s="22"/>
      <c r="AH13" s="22"/>
      <c r="AI13">
        <v>3.0000000000000001E-3</v>
      </c>
    </row>
    <row r="14" spans="1:55" x14ac:dyDescent="0.35">
      <c r="A14" s="9" t="s">
        <v>16</v>
      </c>
      <c r="C14" s="6"/>
      <c r="D14" s="6"/>
      <c r="I14" s="16"/>
      <c r="J14" s="6"/>
      <c r="K14" s="6"/>
      <c r="L14" s="6"/>
      <c r="M14" s="6"/>
      <c r="N14" s="6"/>
      <c r="O14" s="6"/>
      <c r="AF14" s="22" t="s">
        <v>45</v>
      </c>
      <c r="AG14" s="22"/>
      <c r="AH14" s="22"/>
      <c r="AI14">
        <v>0.14977933650843106</v>
      </c>
    </row>
    <row r="15" spans="1:55" x14ac:dyDescent="0.35">
      <c r="A15" s="9" t="s">
        <v>21</v>
      </c>
      <c r="B15" s="6"/>
      <c r="D15" s="19" t="s">
        <v>6</v>
      </c>
      <c r="E15" s="19"/>
      <c r="F15" s="20" t="s">
        <v>7</v>
      </c>
      <c r="G15" s="20"/>
      <c r="I15" s="16"/>
      <c r="J15" s="6"/>
      <c r="K15" s="6"/>
      <c r="L15" s="23"/>
      <c r="M15" s="23"/>
      <c r="N15" s="24"/>
      <c r="O15" s="24"/>
    </row>
    <row r="16" spans="1:55" x14ac:dyDescent="0.35">
      <c r="B16" s="6"/>
      <c r="C16" s="3" t="s">
        <v>4</v>
      </c>
      <c r="D16" s="3" t="s">
        <v>2</v>
      </c>
      <c r="E16" s="3" t="s">
        <v>3</v>
      </c>
      <c r="F16" s="3" t="s">
        <v>2</v>
      </c>
      <c r="G16" s="3" t="s">
        <v>3</v>
      </c>
      <c r="I16" s="6"/>
      <c r="J16" s="6"/>
      <c r="K16" s="16"/>
      <c r="L16" s="16"/>
      <c r="M16" s="16"/>
      <c r="N16" s="16"/>
      <c r="O16" s="16"/>
    </row>
    <row r="17" spans="1:15" x14ac:dyDescent="0.35">
      <c r="A17" s="8" t="s">
        <v>18</v>
      </c>
      <c r="B17" s="4" t="s">
        <v>8</v>
      </c>
      <c r="C17">
        <v>7.3560767590618345E-2</v>
      </c>
      <c r="D17">
        <v>1.0842217484008529</v>
      </c>
      <c r="E17">
        <v>3.1823027718550105</v>
      </c>
      <c r="F17">
        <v>0.75615644616127475</v>
      </c>
      <c r="G17">
        <v>5.0120714630613232</v>
      </c>
      <c r="I17" s="16"/>
      <c r="J17" s="16"/>
      <c r="K17" s="6"/>
      <c r="L17" s="6"/>
      <c r="M17" s="6"/>
      <c r="N17" s="6"/>
      <c r="O17" s="6"/>
    </row>
    <row r="18" spans="1:15" x14ac:dyDescent="0.35">
      <c r="B18" s="4" t="s">
        <v>9</v>
      </c>
      <c r="C18">
        <v>5.5970149253731345E-2</v>
      </c>
      <c r="D18">
        <v>1.023454157782516</v>
      </c>
      <c r="E18">
        <v>2.830490405117271</v>
      </c>
      <c r="F18">
        <v>1.3993239980685659</v>
      </c>
      <c r="G18">
        <v>3.9111540318686626</v>
      </c>
      <c r="I18" s="6"/>
      <c r="J18" s="16"/>
      <c r="K18" s="6"/>
      <c r="L18" s="6"/>
      <c r="M18" s="6"/>
      <c r="N18" s="6"/>
      <c r="O18" s="6"/>
    </row>
    <row r="19" spans="1:15" x14ac:dyDescent="0.35">
      <c r="B19" s="4" t="s">
        <v>10</v>
      </c>
      <c r="D19">
        <v>0.89232409381663125</v>
      </c>
      <c r="E19">
        <v>3.7100213219616207</v>
      </c>
      <c r="F19">
        <v>0.84451955577015936</v>
      </c>
      <c r="G19">
        <v>2.6798647996137133</v>
      </c>
      <c r="I19" s="6"/>
      <c r="J19" s="16"/>
      <c r="K19" s="6"/>
      <c r="L19" s="6"/>
      <c r="M19" s="6"/>
      <c r="N19" s="6"/>
      <c r="O19" s="6"/>
    </row>
    <row r="20" spans="1:15" x14ac:dyDescent="0.35">
      <c r="A20" s="8" t="s">
        <v>19</v>
      </c>
      <c r="B20" s="4" t="s">
        <v>8</v>
      </c>
      <c r="C20">
        <v>4.8639258830341633E-2</v>
      </c>
      <c r="D20">
        <v>1.0579038795599305</v>
      </c>
      <c r="E20">
        <v>3.3873769542559349</v>
      </c>
      <c r="F20">
        <v>0.95185185185185184</v>
      </c>
      <c r="G20">
        <v>6.666666666666667</v>
      </c>
      <c r="I20" s="16"/>
      <c r="J20" s="16"/>
      <c r="K20" s="6"/>
      <c r="L20" s="6"/>
      <c r="M20" s="6"/>
      <c r="N20" s="6"/>
      <c r="O20" s="6"/>
    </row>
    <row r="21" spans="1:15" x14ac:dyDescent="0.35">
      <c r="B21" s="4" t="s">
        <v>9</v>
      </c>
      <c r="C21">
        <v>5.5587724377533294E-2</v>
      </c>
      <c r="D21">
        <v>1.1048060220034743</v>
      </c>
      <c r="E21">
        <v>3.2831499710480601</v>
      </c>
      <c r="F21">
        <v>0.94629629629629641</v>
      </c>
      <c r="G21">
        <v>6.685185185185186</v>
      </c>
      <c r="I21" s="6"/>
      <c r="J21" s="16"/>
      <c r="K21" s="6"/>
      <c r="L21" s="6"/>
      <c r="M21" s="6"/>
      <c r="N21" s="6"/>
      <c r="O21" s="6"/>
    </row>
    <row r="22" spans="1:15" x14ac:dyDescent="0.35">
      <c r="B22" s="4" t="s">
        <v>10</v>
      </c>
      <c r="D22">
        <v>0.8372900984365953</v>
      </c>
      <c r="E22">
        <v>3.9258830341632889</v>
      </c>
      <c r="F22">
        <v>1.1018518518518521</v>
      </c>
      <c r="G22">
        <v>4.8703703703703711</v>
      </c>
      <c r="I22" s="6"/>
      <c r="J22" s="16"/>
      <c r="K22" s="6"/>
      <c r="L22" s="6"/>
      <c r="M22" s="6"/>
      <c r="N22" s="6"/>
      <c r="O22" s="6"/>
    </row>
    <row r="23" spans="1:15" x14ac:dyDescent="0.35">
      <c r="A23" s="8" t="s">
        <v>20</v>
      </c>
      <c r="B23" s="4" t="s">
        <v>8</v>
      </c>
      <c r="C23">
        <v>3.8358008075370119E-2</v>
      </c>
      <c r="D23">
        <v>0.80753701211305517</v>
      </c>
      <c r="E23">
        <v>2.7940780619111711</v>
      </c>
      <c r="F23">
        <v>1.0290697674418603</v>
      </c>
      <c r="G23">
        <v>5.0668604651162781</v>
      </c>
      <c r="I23" s="6"/>
      <c r="J23" s="16"/>
      <c r="K23" s="6"/>
      <c r="L23" s="6"/>
      <c r="M23" s="6"/>
      <c r="N23" s="6"/>
      <c r="O23" s="6"/>
    </row>
    <row r="24" spans="1:15" x14ac:dyDescent="0.35">
      <c r="B24" s="4" t="s">
        <v>9</v>
      </c>
      <c r="C24">
        <v>1.7362045760430687E-2</v>
      </c>
      <c r="D24">
        <v>1.0296096904441454</v>
      </c>
      <c r="E24">
        <v>2.382234185733513</v>
      </c>
      <c r="F24">
        <v>0.98546511627906963</v>
      </c>
      <c r="G24">
        <v>3.7412790697674412</v>
      </c>
      <c r="I24" s="6"/>
      <c r="J24" s="16"/>
      <c r="K24" s="6"/>
      <c r="L24" s="6"/>
      <c r="M24" s="6"/>
      <c r="N24" s="6"/>
      <c r="O24" s="6"/>
    </row>
    <row r="25" spans="1:15" x14ac:dyDescent="0.35">
      <c r="B25" s="4" t="s">
        <v>10</v>
      </c>
      <c r="D25">
        <v>1.1628532974427996</v>
      </c>
      <c r="E25">
        <v>2.8869448183041726</v>
      </c>
      <c r="F25">
        <v>0.98546511627906963</v>
      </c>
      <c r="G25">
        <v>5.9215116279069759</v>
      </c>
      <c r="I25" s="6"/>
      <c r="J25" s="16"/>
      <c r="K25" s="6"/>
      <c r="L25" s="6"/>
      <c r="M25" s="6"/>
      <c r="N25" s="6"/>
      <c r="O25" s="6"/>
    </row>
    <row r="26" spans="1:15" x14ac:dyDescent="0.35">
      <c r="A26" s="8" t="s">
        <v>41</v>
      </c>
      <c r="B26" s="4" t="s">
        <v>8</v>
      </c>
      <c r="C26">
        <v>1.2574850299401197E-2</v>
      </c>
      <c r="D26">
        <v>0.93156544054747636</v>
      </c>
      <c r="E26">
        <v>1.8400342172797262</v>
      </c>
      <c r="F26">
        <v>0.91869918699187003</v>
      </c>
      <c r="G26">
        <v>2.0325203252032522</v>
      </c>
    </row>
    <row r="27" spans="1:15" x14ac:dyDescent="0.35">
      <c r="A27" s="3"/>
      <c r="B27" s="4" t="s">
        <v>9</v>
      </c>
      <c r="C27">
        <v>7.9555175363558595E-3</v>
      </c>
      <c r="D27">
        <v>1.0419161676646707</v>
      </c>
      <c r="E27">
        <v>1.7912745936698031</v>
      </c>
      <c r="F27">
        <v>1.3170731707317074</v>
      </c>
      <c r="G27">
        <v>2.0609756097560981</v>
      </c>
    </row>
    <row r="28" spans="1:15" x14ac:dyDescent="0.35">
      <c r="A28" s="3"/>
      <c r="B28" s="4" t="s">
        <v>10</v>
      </c>
      <c r="D28">
        <v>1.0265183917878529</v>
      </c>
      <c r="E28">
        <v>1.7348160821214711</v>
      </c>
      <c r="F28">
        <v>0.76422764227642281</v>
      </c>
      <c r="G28">
        <v>2.1707317073170733</v>
      </c>
    </row>
    <row r="29" spans="1:15" x14ac:dyDescent="0.35">
      <c r="B29" s="4" t="s">
        <v>11</v>
      </c>
      <c r="C29">
        <f t="shared" ref="C29:F29" si="15">AVERAGE(C17:C28)</f>
        <v>3.8751040215472814E-2</v>
      </c>
      <c r="D29">
        <f t="shared" si="15"/>
        <v>1</v>
      </c>
      <c r="E29">
        <f t="shared" si="15"/>
        <v>2.8123838681184199</v>
      </c>
      <c r="F29">
        <f t="shared" si="15"/>
        <v>0.99999999999999989</v>
      </c>
      <c r="G29">
        <f>AVERAGE(G17:G28)</f>
        <v>4.2349326101527529</v>
      </c>
    </row>
    <row r="30" spans="1:15" x14ac:dyDescent="0.35">
      <c r="B30" s="4" t="s">
        <v>12</v>
      </c>
      <c r="C30">
        <f>STDEVA(C17:C29)</f>
        <v>2.2306575069402295E-2</v>
      </c>
      <c r="D30">
        <f t="shared" ref="D30:G30" si="16">STDEVA(D17:D29)</f>
        <v>0.10473481826386573</v>
      </c>
      <c r="E30">
        <f t="shared" si="16"/>
        <v>0.71152667556464289</v>
      </c>
      <c r="F30">
        <f t="shared" si="16"/>
        <v>0.18767681306263778</v>
      </c>
      <c r="G30">
        <f t="shared" si="16"/>
        <v>1.6599659496173715</v>
      </c>
    </row>
    <row r="31" spans="1:15" x14ac:dyDescent="0.35">
      <c r="B31" s="4" t="s">
        <v>13</v>
      </c>
      <c r="C31">
        <f>C30/SQRT(9)</f>
        <v>7.4355250231340981E-3</v>
      </c>
      <c r="D31">
        <f>D30/SQRT(9)</f>
        <v>3.4911606087955245E-2</v>
      </c>
      <c r="E31">
        <f>E30/SQRT(9)</f>
        <v>0.23717555852154762</v>
      </c>
      <c r="F31">
        <f>F30/SQRT(9)</f>
        <v>6.2558937687545932E-2</v>
      </c>
      <c r="G31">
        <f>G30/SQRT(9)</f>
        <v>0.55332198320579051</v>
      </c>
    </row>
    <row r="32" spans="1:15" x14ac:dyDescent="0.35">
      <c r="B32" s="4" t="s">
        <v>43</v>
      </c>
      <c r="E32">
        <v>2.7566599599725094E-6</v>
      </c>
      <c r="G32">
        <v>2.6483355724510612E-5</v>
      </c>
    </row>
  </sheetData>
  <mergeCells count="31">
    <mergeCell ref="AF13:AH13"/>
    <mergeCell ref="AF14:AH14"/>
    <mergeCell ref="L15:M15"/>
    <mergeCell ref="N15:O15"/>
    <mergeCell ref="A1:G1"/>
    <mergeCell ref="C3:G3"/>
    <mergeCell ref="J3:N3"/>
    <mergeCell ref="F4:G4"/>
    <mergeCell ref="M4:N4"/>
    <mergeCell ref="D4:E4"/>
    <mergeCell ref="K4:L4"/>
    <mergeCell ref="D15:E15"/>
    <mergeCell ref="F15:G15"/>
    <mergeCell ref="Q3:U3"/>
    <mergeCell ref="R4:S4"/>
    <mergeCell ref="T4:U4"/>
    <mergeCell ref="X3:AB3"/>
    <mergeCell ref="Y4:Z4"/>
    <mergeCell ref="AA4:AB4"/>
    <mergeCell ref="AE3:AI3"/>
    <mergeCell ref="AF4:AG4"/>
    <mergeCell ref="AH4:AI4"/>
    <mergeCell ref="AY3:BC3"/>
    <mergeCell ref="AZ4:BA4"/>
    <mergeCell ref="BB4:BC4"/>
    <mergeCell ref="AK3:AO3"/>
    <mergeCell ref="AL4:AM4"/>
    <mergeCell ref="AN4:AO4"/>
    <mergeCell ref="AS3:AW3"/>
    <mergeCell ref="AT4:AU4"/>
    <mergeCell ref="AV4:AW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8"/>
  <sheetViews>
    <sheetView tabSelected="1" workbookViewId="0">
      <selection activeCell="F26" sqref="F26"/>
    </sheetView>
  </sheetViews>
  <sheetFormatPr baseColWidth="10" defaultColWidth="11.453125" defaultRowHeight="14.5" x14ac:dyDescent="0.35"/>
  <cols>
    <col min="1" max="1" width="14.1796875" customWidth="1"/>
    <col min="4" max="4" width="11.81640625" bestFit="1" customWidth="1"/>
    <col min="7" max="7" width="15.7265625" customWidth="1"/>
  </cols>
  <sheetData>
    <row r="1" spans="1:22" x14ac:dyDescent="0.35">
      <c r="B1" s="25" t="s">
        <v>22</v>
      </c>
      <c r="C1" s="25"/>
      <c r="D1" s="25"/>
    </row>
    <row r="3" spans="1:22" x14ac:dyDescent="0.35">
      <c r="B3" s="7" t="s">
        <v>18</v>
      </c>
      <c r="C3" s="26" t="s">
        <v>30</v>
      </c>
      <c r="D3" s="26"/>
      <c r="E3" s="26"/>
      <c r="F3" s="26"/>
      <c r="G3" s="7" t="s">
        <v>18</v>
      </c>
      <c r="H3" s="27" t="s">
        <v>31</v>
      </c>
      <c r="I3" s="27"/>
      <c r="J3" s="27"/>
      <c r="K3" s="27"/>
      <c r="M3" s="7" t="s">
        <v>19</v>
      </c>
      <c r="N3" s="26" t="s">
        <v>30</v>
      </c>
      <c r="O3" s="26"/>
      <c r="P3" s="26"/>
      <c r="Q3" s="26"/>
      <c r="R3" s="7" t="s">
        <v>19</v>
      </c>
      <c r="S3" s="27" t="s">
        <v>31</v>
      </c>
      <c r="T3" s="27"/>
      <c r="U3" s="27"/>
      <c r="V3" s="27"/>
    </row>
    <row r="4" spans="1:22" x14ac:dyDescent="0.35">
      <c r="B4" s="6"/>
      <c r="C4" s="19" t="s">
        <v>6</v>
      </c>
      <c r="D4" s="19"/>
      <c r="E4" s="20" t="s">
        <v>7</v>
      </c>
      <c r="F4" s="20"/>
      <c r="H4" s="19" t="s">
        <v>6</v>
      </c>
      <c r="I4" s="19"/>
      <c r="J4" s="20" t="s">
        <v>7</v>
      </c>
      <c r="K4" s="20"/>
      <c r="M4" s="6"/>
      <c r="N4" s="19" t="s">
        <v>6</v>
      </c>
      <c r="O4" s="19"/>
      <c r="P4" s="20" t="s">
        <v>7</v>
      </c>
      <c r="Q4" s="20"/>
      <c r="S4" s="19" t="s">
        <v>6</v>
      </c>
      <c r="T4" s="19"/>
      <c r="U4" s="20" t="s">
        <v>7</v>
      </c>
      <c r="V4" s="20"/>
    </row>
    <row r="5" spans="1:22" x14ac:dyDescent="0.35">
      <c r="C5" s="3" t="s">
        <v>2</v>
      </c>
      <c r="D5" s="3" t="s">
        <v>3</v>
      </c>
      <c r="E5" s="3" t="s">
        <v>2</v>
      </c>
      <c r="F5" s="3" t="s">
        <v>3</v>
      </c>
      <c r="H5" s="3" t="s">
        <v>2</v>
      </c>
      <c r="I5" s="3" t="s">
        <v>3</v>
      </c>
      <c r="J5" s="3" t="s">
        <v>2</v>
      </c>
      <c r="K5" s="3" t="s">
        <v>3</v>
      </c>
      <c r="N5" s="3" t="s">
        <v>2</v>
      </c>
      <c r="O5" s="3" t="s">
        <v>3</v>
      </c>
      <c r="P5" s="3" t="s">
        <v>2</v>
      </c>
      <c r="Q5" s="3" t="s">
        <v>3</v>
      </c>
      <c r="S5" s="3" t="s">
        <v>2</v>
      </c>
      <c r="T5" s="3" t="s">
        <v>3</v>
      </c>
      <c r="U5" s="3" t="s">
        <v>2</v>
      </c>
      <c r="V5" s="3" t="s">
        <v>3</v>
      </c>
    </row>
    <row r="6" spans="1:22" x14ac:dyDescent="0.35">
      <c r="B6" s="4" t="s">
        <v>26</v>
      </c>
      <c r="C6">
        <v>0.79553375500193624</v>
      </c>
      <c r="D6">
        <v>1.940454353040779</v>
      </c>
      <c r="E6">
        <v>0.18597979294000253</v>
      </c>
      <c r="F6">
        <v>1.6835532516493874</v>
      </c>
      <c r="G6" s="4" t="s">
        <v>26</v>
      </c>
      <c r="H6">
        <v>0.53594939976765199</v>
      </c>
      <c r="I6">
        <v>1.8247495414138564</v>
      </c>
      <c r="J6">
        <v>0.20768367219658229</v>
      </c>
      <c r="K6">
        <v>1.6922714420358154</v>
      </c>
      <c r="M6" s="4" t="s">
        <v>26</v>
      </c>
      <c r="N6">
        <v>0.29572976844208965</v>
      </c>
      <c r="O6">
        <v>1.1571288944038336</v>
      </c>
      <c r="P6">
        <v>0.13023439735407702</v>
      </c>
      <c r="Q6">
        <v>1.1218356634842797</v>
      </c>
      <c r="R6" s="4" t="s">
        <v>26</v>
      </c>
      <c r="S6">
        <v>0.41243134175223745</v>
      </c>
      <c r="T6">
        <v>0.87771508219748573</v>
      </c>
      <c r="U6">
        <v>0.22012220154724646</v>
      </c>
      <c r="V6">
        <v>0.80827731160643135</v>
      </c>
    </row>
    <row r="7" spans="1:22" x14ac:dyDescent="0.35">
      <c r="B7" s="4" t="s">
        <v>27</v>
      </c>
      <c r="C7">
        <v>0.57091394262841888</v>
      </c>
      <c r="D7">
        <v>1.6072186836518048</v>
      </c>
      <c r="E7">
        <v>0.27242165926281664</v>
      </c>
      <c r="F7">
        <v>1.1468915277916376</v>
      </c>
      <c r="G7" s="4" t="s">
        <v>27</v>
      </c>
      <c r="H7">
        <v>0.60240160106737817</v>
      </c>
      <c r="I7">
        <v>1.5453290870488323</v>
      </c>
      <c r="J7">
        <v>0.36162804658422376</v>
      </c>
      <c r="K7">
        <v>1.1837142001796228</v>
      </c>
      <c r="M7" s="4" t="s">
        <v>27</v>
      </c>
      <c r="N7">
        <v>0.27256766538090482</v>
      </c>
      <c r="O7">
        <v>1.0868906984854649</v>
      </c>
      <c r="P7">
        <v>0.19500268439523943</v>
      </c>
      <c r="Q7">
        <v>0.92829556694662507</v>
      </c>
      <c r="R7" s="4" t="s">
        <v>27</v>
      </c>
      <c r="S7">
        <v>0.44338327131806671</v>
      </c>
      <c r="T7">
        <v>0.79465120584080318</v>
      </c>
      <c r="U7">
        <v>0.2281505706926269</v>
      </c>
      <c r="V7">
        <v>0.68545978458105261</v>
      </c>
    </row>
    <row r="8" spans="1:22" x14ac:dyDescent="0.35">
      <c r="B8" s="4" t="s">
        <v>28</v>
      </c>
      <c r="C8">
        <v>0.52867902665121669</v>
      </c>
      <c r="D8">
        <v>1.5026112185686655</v>
      </c>
      <c r="E8">
        <v>0.25085345808572512</v>
      </c>
      <c r="F8">
        <v>1.2074235807860263</v>
      </c>
      <c r="G8" s="4" t="s">
        <v>28</v>
      </c>
      <c r="H8">
        <v>0.58314020857473925</v>
      </c>
      <c r="I8">
        <v>1.5149903288201161</v>
      </c>
      <c r="J8">
        <v>0.3449235048678721</v>
      </c>
      <c r="K8">
        <v>1.2764434740417274</v>
      </c>
      <c r="M8" s="4" t="s">
        <v>28</v>
      </c>
      <c r="N8">
        <v>0.31600906725517797</v>
      </c>
      <c r="O8">
        <v>1.255744881794518</v>
      </c>
      <c r="P8">
        <v>7.8588512308067571E-2</v>
      </c>
      <c r="Q8">
        <v>1.3284811799185319</v>
      </c>
      <c r="R8" s="4" t="s">
        <v>28</v>
      </c>
      <c r="S8">
        <v>0.3702981127778151</v>
      </c>
      <c r="T8">
        <v>0.81553850197842692</v>
      </c>
      <c r="U8">
        <v>0.16323054155010666</v>
      </c>
      <c r="V8">
        <v>1.1963675251447661</v>
      </c>
    </row>
    <row r="9" spans="1:22" x14ac:dyDescent="0.35">
      <c r="B9" s="4" t="s">
        <v>29</v>
      </c>
      <c r="C9">
        <f>AVERAGE(C6:C8)</f>
        <v>0.63170890809385727</v>
      </c>
      <c r="D9">
        <f t="shared" ref="D9:F9" si="0">AVERAGE(D6:D8)</f>
        <v>1.6834280850870831</v>
      </c>
      <c r="E9">
        <f t="shared" si="0"/>
        <v>0.23641830342951475</v>
      </c>
      <c r="F9">
        <f t="shared" si="0"/>
        <v>1.3459561200756838</v>
      </c>
      <c r="G9" s="4" t="s">
        <v>29</v>
      </c>
      <c r="H9">
        <f>AVERAGE(H6:H8)</f>
        <v>0.57383040313658984</v>
      </c>
      <c r="I9">
        <f t="shared" ref="I9:K9" si="1">AVERAGE(I6:I8)</f>
        <v>1.6283563190942683</v>
      </c>
      <c r="J9">
        <f t="shared" si="1"/>
        <v>0.3047450745495594</v>
      </c>
      <c r="K9">
        <f t="shared" si="1"/>
        <v>1.3841430387523885</v>
      </c>
      <c r="M9" s="4" t="s">
        <v>29</v>
      </c>
      <c r="N9">
        <f>AVERAGE(N6:N8)</f>
        <v>0.29476883369272416</v>
      </c>
      <c r="O9">
        <f t="shared" ref="O9:Q9" si="2">AVERAGE(O6:O8)</f>
        <v>1.1665881582279389</v>
      </c>
      <c r="P9">
        <f t="shared" si="2"/>
        <v>0.13460853135246134</v>
      </c>
      <c r="Q9">
        <f t="shared" si="2"/>
        <v>1.1262041367831455</v>
      </c>
      <c r="R9" s="4" t="s">
        <v>29</v>
      </c>
      <c r="S9">
        <f>AVERAGE(S6:S8)</f>
        <v>0.4087042419493731</v>
      </c>
      <c r="T9">
        <f t="shared" ref="T9:V9" si="3">AVERAGE(T6:T8)</f>
        <v>0.82930159667223868</v>
      </c>
      <c r="U9">
        <f t="shared" si="3"/>
        <v>0.20383443792999334</v>
      </c>
      <c r="V9">
        <f t="shared" si="3"/>
        <v>0.89670154044408346</v>
      </c>
    </row>
    <row r="10" spans="1:22" x14ac:dyDescent="0.35">
      <c r="B10" s="4" t="s">
        <v>12</v>
      </c>
      <c r="C10">
        <f>STDEVA(C6:C8)</f>
        <v>0.14343947288052186</v>
      </c>
      <c r="D10">
        <v>0.2286537934332894</v>
      </c>
      <c r="E10">
        <v>4.4992547502940392E-2</v>
      </c>
      <c r="F10">
        <v>0.29393009338110182</v>
      </c>
      <c r="G10" s="4" t="s">
        <v>12</v>
      </c>
      <c r="H10">
        <f>STDEVA(H6:H8)</f>
        <v>3.419032205708189E-2</v>
      </c>
      <c r="I10">
        <f t="shared" ref="I10:K10" si="4">STDEVA(I6:I8)</f>
        <v>0.17075664962899245</v>
      </c>
      <c r="J10">
        <f t="shared" si="4"/>
        <v>8.4471576867803377E-2</v>
      </c>
      <c r="K10">
        <f t="shared" si="4"/>
        <v>0.27084500039735682</v>
      </c>
      <c r="M10" s="4" t="s">
        <v>12</v>
      </c>
      <c r="N10">
        <f>STDEVA(N6:N8)</f>
        <v>2.1736637179999328E-2</v>
      </c>
      <c r="O10">
        <f t="shared" ref="O10:Q10" si="5">STDEVA(O6:O8)</f>
        <v>8.4823593765604791E-2</v>
      </c>
      <c r="P10">
        <f t="shared" si="5"/>
        <v>5.8330220742444358E-2</v>
      </c>
      <c r="Q10">
        <f t="shared" si="5"/>
        <v>0.20012856836705623</v>
      </c>
      <c r="R10" s="4" t="s">
        <v>12</v>
      </c>
      <c r="S10">
        <f>STDEVA(S6:S8)</f>
        <v>3.6684854564504023E-2</v>
      </c>
      <c r="T10">
        <f t="shared" ref="T10:V10" si="6">STDEVA(T6:T8)</f>
        <v>4.3208436334964524E-2</v>
      </c>
      <c r="U10">
        <f t="shared" si="6"/>
        <v>3.5392385886021449E-2</v>
      </c>
      <c r="V10">
        <f t="shared" si="6"/>
        <v>0.2666848571369016</v>
      </c>
    </row>
    <row r="11" spans="1:22" x14ac:dyDescent="0.35">
      <c r="B11" s="4" t="s">
        <v>13</v>
      </c>
      <c r="C11">
        <v>8.2814818279987323E-2</v>
      </c>
      <c r="D11">
        <v>0.13201332918993872</v>
      </c>
      <c r="E11">
        <v>2.5976459412349662E-2</v>
      </c>
      <c r="F11">
        <v>0.16970061853651097</v>
      </c>
      <c r="G11" s="4" t="s">
        <v>13</v>
      </c>
      <c r="H11">
        <f>H10/SQRT(3)</f>
        <v>1.9739791643336231E-2</v>
      </c>
      <c r="I11">
        <f t="shared" ref="I11:K11" si="7">I10/SQRT(3)</f>
        <v>9.8586397629217407E-2</v>
      </c>
      <c r="J11">
        <f t="shared" si="7"/>
        <v>4.8769687643498448E-2</v>
      </c>
      <c r="K11">
        <f t="shared" si="7"/>
        <v>0.15637243388807825</v>
      </c>
      <c r="M11" s="4" t="s">
        <v>13</v>
      </c>
      <c r="N11">
        <f>N10/SQRT(3)</f>
        <v>1.2549653327149841E-2</v>
      </c>
      <c r="O11">
        <f t="shared" ref="O11:Q11" si="8">O10/SQRT(3)</f>
        <v>4.897292469420339E-2</v>
      </c>
      <c r="P11">
        <f t="shared" si="8"/>
        <v>3.3676968647540544E-2</v>
      </c>
      <c r="Q11">
        <f t="shared" si="8"/>
        <v>0.11554428281925434</v>
      </c>
      <c r="R11" s="4" t="s">
        <v>13</v>
      </c>
      <c r="S11">
        <f>S10/SQRT(3)</f>
        <v>2.1180010657998669E-2</v>
      </c>
      <c r="T11">
        <f t="shared" ref="T11:V11" si="9">T10/SQRT(3)</f>
        <v>2.4946402349254576E-2</v>
      </c>
      <c r="U11">
        <f t="shared" si="9"/>
        <v>2.0433803518557597E-2</v>
      </c>
      <c r="V11">
        <f t="shared" si="9"/>
        <v>0.15397057405678705</v>
      </c>
    </row>
    <row r="14" spans="1:22" x14ac:dyDescent="0.35">
      <c r="A14" s="9" t="s">
        <v>37</v>
      </c>
      <c r="C14" s="26" t="s">
        <v>30</v>
      </c>
      <c r="D14" s="26"/>
      <c r="E14" s="26"/>
      <c r="F14" s="26"/>
      <c r="G14" s="9" t="s">
        <v>38</v>
      </c>
      <c r="H14" s="27" t="s">
        <v>31</v>
      </c>
      <c r="I14" s="27"/>
      <c r="J14" s="27"/>
      <c r="K14" s="27"/>
    </row>
    <row r="15" spans="1:22" x14ac:dyDescent="0.35">
      <c r="C15" s="19" t="s">
        <v>6</v>
      </c>
      <c r="D15" s="19"/>
      <c r="E15" s="20" t="s">
        <v>7</v>
      </c>
      <c r="F15" s="20"/>
      <c r="H15" s="19" t="s">
        <v>6</v>
      </c>
      <c r="I15" s="19"/>
      <c r="J15" s="20" t="s">
        <v>7</v>
      </c>
      <c r="K15" s="20"/>
    </row>
    <row r="16" spans="1:22" s="6" customFormat="1" x14ac:dyDescent="0.35">
      <c r="C16" s="3" t="s">
        <v>2</v>
      </c>
      <c r="D16" s="3" t="s">
        <v>3</v>
      </c>
      <c r="E16" s="3" t="s">
        <v>2</v>
      </c>
      <c r="F16" s="3" t="s">
        <v>3</v>
      </c>
      <c r="H16" s="3" t="s">
        <v>2</v>
      </c>
      <c r="I16" s="3" t="s">
        <v>3</v>
      </c>
      <c r="J16" s="3" t="s">
        <v>2</v>
      </c>
      <c r="K16" s="3" t="s">
        <v>3</v>
      </c>
    </row>
    <row r="17" spans="1:11" x14ac:dyDescent="0.35">
      <c r="A17" s="7" t="s">
        <v>18</v>
      </c>
      <c r="B17" s="4" t="s">
        <v>26</v>
      </c>
      <c r="C17">
        <v>0.79553375500193624</v>
      </c>
      <c r="D17">
        <v>1.940454353040779</v>
      </c>
      <c r="E17">
        <v>0.18597979294000253</v>
      </c>
      <c r="F17">
        <v>1.6835532516493874</v>
      </c>
      <c r="G17" s="4" t="s">
        <v>26</v>
      </c>
      <c r="H17">
        <v>0.53594939976765199</v>
      </c>
      <c r="I17">
        <v>1.8247495414138564</v>
      </c>
      <c r="J17">
        <v>0.20768367219658229</v>
      </c>
      <c r="K17">
        <v>1.6922714420358154</v>
      </c>
    </row>
    <row r="18" spans="1:11" x14ac:dyDescent="0.35">
      <c r="B18" s="4" t="s">
        <v>27</v>
      </c>
      <c r="C18">
        <v>0.57091394262841888</v>
      </c>
      <c r="D18">
        <v>1.6072186836518048</v>
      </c>
      <c r="E18">
        <v>0.27242165926281664</v>
      </c>
      <c r="F18">
        <v>1.1468915277916376</v>
      </c>
      <c r="G18" s="4" t="s">
        <v>27</v>
      </c>
      <c r="H18">
        <v>0.60240160106737817</v>
      </c>
      <c r="I18">
        <v>1.5453290870488323</v>
      </c>
      <c r="J18">
        <v>0.36162804658422376</v>
      </c>
      <c r="K18">
        <v>1.1837142001796228</v>
      </c>
    </row>
    <row r="19" spans="1:11" x14ac:dyDescent="0.35">
      <c r="B19" s="4" t="s">
        <v>28</v>
      </c>
      <c r="C19">
        <v>0.52867902665121669</v>
      </c>
      <c r="D19">
        <v>1.5026112185686655</v>
      </c>
      <c r="E19">
        <v>0.25085345808572512</v>
      </c>
      <c r="F19">
        <v>1.2074235807860263</v>
      </c>
      <c r="G19" s="4" t="s">
        <v>28</v>
      </c>
      <c r="H19">
        <v>0.58314020857473925</v>
      </c>
      <c r="I19">
        <v>1.5149903288201161</v>
      </c>
      <c r="J19">
        <v>0.3449235048678721</v>
      </c>
      <c r="K19">
        <v>1.2764434740417274</v>
      </c>
    </row>
    <row r="20" spans="1:11" x14ac:dyDescent="0.35">
      <c r="A20" s="7" t="s">
        <v>19</v>
      </c>
      <c r="B20" s="4" t="s">
        <v>26</v>
      </c>
      <c r="C20">
        <v>0.29572976844208965</v>
      </c>
      <c r="D20">
        <v>1.1571288944038336</v>
      </c>
      <c r="E20">
        <v>0.13023439735407702</v>
      </c>
      <c r="F20">
        <v>1.1218356634842797</v>
      </c>
      <c r="G20" s="4" t="s">
        <v>26</v>
      </c>
      <c r="H20">
        <v>0.41243134175223745</v>
      </c>
      <c r="I20">
        <v>0.87771508219748573</v>
      </c>
      <c r="J20">
        <v>0.22012220154724646</v>
      </c>
      <c r="K20">
        <v>0.80827731160643135</v>
      </c>
    </row>
    <row r="21" spans="1:11" x14ac:dyDescent="0.35">
      <c r="B21" s="4" t="s">
        <v>27</v>
      </c>
      <c r="C21">
        <v>0.27256766538090482</v>
      </c>
      <c r="D21">
        <v>1.0868906984854649</v>
      </c>
      <c r="E21">
        <v>0.19500268439523943</v>
      </c>
      <c r="F21">
        <v>0.92829556694662507</v>
      </c>
      <c r="G21" s="4" t="s">
        <v>27</v>
      </c>
      <c r="H21">
        <v>0.44338327131806671</v>
      </c>
      <c r="I21">
        <v>0.79465120584080318</v>
      </c>
      <c r="J21">
        <v>0.2281505706926269</v>
      </c>
      <c r="K21">
        <v>0.68545978458105261</v>
      </c>
    </row>
    <row r="22" spans="1:11" x14ac:dyDescent="0.35">
      <c r="B22" s="4" t="s">
        <v>28</v>
      </c>
      <c r="C22">
        <v>0.31600906725517797</v>
      </c>
      <c r="D22">
        <v>1.255744881794518</v>
      </c>
      <c r="E22">
        <v>7.8588512308067571E-2</v>
      </c>
      <c r="F22">
        <v>1.3284811799185319</v>
      </c>
      <c r="G22" s="4" t="s">
        <v>28</v>
      </c>
      <c r="H22">
        <v>0.3702981127778151</v>
      </c>
      <c r="I22">
        <v>0.81553850197842692</v>
      </c>
      <c r="J22">
        <v>0.16323054155010666</v>
      </c>
      <c r="K22">
        <v>1.1963675251447661</v>
      </c>
    </row>
    <row r="23" spans="1:11" x14ac:dyDescent="0.35">
      <c r="B23" s="4" t="s">
        <v>29</v>
      </c>
      <c r="C23" s="1">
        <f>AVERAGE(C17:C22)</f>
        <v>0.4632388708932908</v>
      </c>
      <c r="D23" s="1">
        <f t="shared" ref="D23:F23" si="10">AVERAGE(D17:D22)</f>
        <v>1.425008121657511</v>
      </c>
      <c r="E23" s="1">
        <f t="shared" si="10"/>
        <v>0.18551341739098806</v>
      </c>
      <c r="F23" s="1">
        <f t="shared" si="10"/>
        <v>1.2360801284294147</v>
      </c>
      <c r="G23" s="4" t="s">
        <v>29</v>
      </c>
      <c r="H23" s="1">
        <f>AVERAGE(H17:H22)</f>
        <v>0.49126732254298139</v>
      </c>
      <c r="I23" s="1">
        <f t="shared" ref="I23:K23" si="11">AVERAGE(I17:I22)</f>
        <v>1.2288289578832534</v>
      </c>
      <c r="J23" s="1">
        <f t="shared" si="11"/>
        <v>0.2542897562397764</v>
      </c>
      <c r="K23" s="1">
        <f t="shared" si="11"/>
        <v>1.1404222895982359</v>
      </c>
    </row>
    <row r="24" spans="1:11" x14ac:dyDescent="0.35">
      <c r="B24" s="4" t="s">
        <v>12</v>
      </c>
      <c r="C24">
        <f>STDEVA(C17:C22)</f>
        <v>0.20610077542718516</v>
      </c>
      <c r="D24">
        <f t="shared" ref="D24:K24" si="12">STDEVA(D17:D22)</f>
        <v>0.32237880315403322</v>
      </c>
      <c r="E24">
        <f t="shared" si="12"/>
        <v>7.266544226921845E-2</v>
      </c>
      <c r="F24">
        <f t="shared" si="12"/>
        <v>0.25508002218317605</v>
      </c>
      <c r="G24" s="4" t="s">
        <v>12</v>
      </c>
      <c r="H24">
        <f t="shared" si="12"/>
        <v>9.5843087404581959E-2</v>
      </c>
      <c r="I24">
        <f t="shared" si="12"/>
        <v>0.45161538478299973</v>
      </c>
      <c r="J24">
        <f t="shared" si="12"/>
        <v>8.0063189330585177E-2</v>
      </c>
      <c r="K24">
        <f t="shared" si="12"/>
        <v>0.35926438062861621</v>
      </c>
    </row>
    <row r="25" spans="1:11" x14ac:dyDescent="0.35">
      <c r="B25" s="4" t="s">
        <v>13</v>
      </c>
      <c r="C25">
        <f>C24/SQRT(6)</f>
        <v>8.41402892314249E-2</v>
      </c>
      <c r="D25">
        <f t="shared" ref="D25:K25" si="13">D24/SQRT(6)</f>
        <v>0.13161059526942029</v>
      </c>
      <c r="E25">
        <f t="shared" si="13"/>
        <v>2.9665542582208965E-2</v>
      </c>
      <c r="F25">
        <f t="shared" si="13"/>
        <v>0.10413598298776588</v>
      </c>
      <c r="G25" s="4" t="s">
        <v>13</v>
      </c>
      <c r="H25">
        <f t="shared" si="13"/>
        <v>3.9127776585699187E-2</v>
      </c>
      <c r="I25">
        <f t="shared" si="13"/>
        <v>0.18437120878483934</v>
      </c>
      <c r="J25">
        <f t="shared" si="13"/>
        <v>3.2685660173296001E-2</v>
      </c>
      <c r="K25">
        <f t="shared" si="13"/>
        <v>0.14666906921619116</v>
      </c>
    </row>
    <row r="26" spans="1:11" x14ac:dyDescent="0.35">
      <c r="B26" s="4" t="s">
        <v>43</v>
      </c>
      <c r="D26">
        <v>5.3667056093144479E-5</v>
      </c>
      <c r="F26">
        <v>1.0476096406956618E-6</v>
      </c>
      <c r="I26">
        <v>1.4489410229145071E-3</v>
      </c>
      <c r="K26">
        <v>8.9999999999999993E-3</v>
      </c>
    </row>
    <row r="27" spans="1:11" x14ac:dyDescent="0.35">
      <c r="B27" s="4" t="s">
        <v>43</v>
      </c>
      <c r="C27" s="22" t="s">
        <v>44</v>
      </c>
      <c r="D27" s="22"/>
      <c r="E27" s="22"/>
      <c r="F27">
        <v>5.5028316589888961E-3</v>
      </c>
      <c r="H27" s="22" t="s">
        <v>44</v>
      </c>
      <c r="I27" s="22"/>
      <c r="J27" s="22"/>
      <c r="K27">
        <v>4.5533367392200944E-4</v>
      </c>
    </row>
    <row r="28" spans="1:11" x14ac:dyDescent="0.35">
      <c r="B28" s="4" t="s">
        <v>43</v>
      </c>
      <c r="C28" s="22" t="s">
        <v>45</v>
      </c>
      <c r="D28" s="22"/>
      <c r="E28" s="22"/>
      <c r="F28">
        <v>0.14328451316829857</v>
      </c>
      <c r="H28" s="22" t="s">
        <v>45</v>
      </c>
      <c r="I28" s="22"/>
      <c r="J28" s="22"/>
      <c r="K28">
        <v>0.35765553736936861</v>
      </c>
    </row>
  </sheetData>
  <mergeCells count="23">
    <mergeCell ref="C27:E27"/>
    <mergeCell ref="C28:E28"/>
    <mergeCell ref="H27:J27"/>
    <mergeCell ref="H28:J28"/>
    <mergeCell ref="B1:D1"/>
    <mergeCell ref="C3:F3"/>
    <mergeCell ref="H3:K3"/>
    <mergeCell ref="C4:D4"/>
    <mergeCell ref="E4:F4"/>
    <mergeCell ref="H4:I4"/>
    <mergeCell ref="J4:K4"/>
    <mergeCell ref="C14:F14"/>
    <mergeCell ref="H14:K14"/>
    <mergeCell ref="C15:D15"/>
    <mergeCell ref="E15:F15"/>
    <mergeCell ref="H15:I15"/>
    <mergeCell ref="J15:K15"/>
    <mergeCell ref="N3:Q3"/>
    <mergeCell ref="S3:V3"/>
    <mergeCell ref="N4:O4"/>
    <mergeCell ref="P4:Q4"/>
    <mergeCell ref="S4:T4"/>
    <mergeCell ref="U4:V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32C95-C513-4AA0-96EE-F58E1E1C783F}">
  <dimension ref="A1:S15"/>
  <sheetViews>
    <sheetView topLeftCell="F1" workbookViewId="0">
      <selection activeCell="M2" sqref="M2:N2"/>
    </sheetView>
  </sheetViews>
  <sheetFormatPr baseColWidth="10" defaultRowHeight="14.5" x14ac:dyDescent="0.35"/>
  <cols>
    <col min="3" max="3" width="12.90625" customWidth="1"/>
  </cols>
  <sheetData>
    <row r="1" spans="1:19" x14ac:dyDescent="0.35">
      <c r="B1" s="28" t="s">
        <v>39</v>
      </c>
      <c r="C1" s="28"/>
      <c r="D1" s="28"/>
      <c r="E1" s="28"/>
      <c r="K1" s="26" t="s">
        <v>30</v>
      </c>
      <c r="L1" s="26"/>
      <c r="M1" s="26"/>
      <c r="N1" s="26"/>
      <c r="P1" s="27" t="s">
        <v>31</v>
      </c>
      <c r="Q1" s="27"/>
      <c r="R1" s="27"/>
      <c r="S1" s="27"/>
    </row>
    <row r="2" spans="1:19" x14ac:dyDescent="0.35">
      <c r="B2" s="28"/>
      <c r="C2" s="28"/>
      <c r="D2" s="28"/>
      <c r="E2" s="28"/>
      <c r="K2" s="19" t="s">
        <v>6</v>
      </c>
      <c r="L2" s="19"/>
      <c r="M2" s="20" t="s">
        <v>7</v>
      </c>
      <c r="N2" s="20"/>
      <c r="P2" s="19" t="s">
        <v>6</v>
      </c>
      <c r="Q2" s="19"/>
      <c r="R2" s="20" t="s">
        <v>7</v>
      </c>
      <c r="S2" s="20"/>
    </row>
    <row r="3" spans="1:19" x14ac:dyDescent="0.35">
      <c r="D3" s="12" t="s">
        <v>23</v>
      </c>
      <c r="E3" s="13" t="s">
        <v>24</v>
      </c>
      <c r="F3" t="s">
        <v>32</v>
      </c>
      <c r="G3" s="12" t="s">
        <v>33</v>
      </c>
      <c r="H3" s="10" t="s">
        <v>34</v>
      </c>
      <c r="K3" s="3" t="s">
        <v>25</v>
      </c>
      <c r="L3" s="3" t="s">
        <v>3</v>
      </c>
      <c r="M3" s="3" t="s">
        <v>2</v>
      </c>
      <c r="N3" s="3" t="s">
        <v>3</v>
      </c>
      <c r="P3" s="3" t="s">
        <v>2</v>
      </c>
      <c r="Q3" s="3" t="s">
        <v>3</v>
      </c>
      <c r="R3" s="3" t="s">
        <v>2</v>
      </c>
      <c r="S3" s="3" t="s">
        <v>3</v>
      </c>
    </row>
    <row r="4" spans="1:19" x14ac:dyDescent="0.35">
      <c r="A4" t="s">
        <v>2</v>
      </c>
      <c r="B4" s="10" t="s">
        <v>6</v>
      </c>
      <c r="C4">
        <v>1</v>
      </c>
      <c r="D4">
        <v>6.1630000000000003</v>
      </c>
      <c r="E4">
        <v>4.1520000000000001</v>
      </c>
      <c r="F4">
        <v>7.7469999999999999</v>
      </c>
      <c r="G4">
        <f t="shared" ref="G4:G15" si="0">D4/F4</f>
        <v>0.79553375500193624</v>
      </c>
      <c r="H4">
        <f t="shared" ref="H4:H15" si="1">E4/F4</f>
        <v>0.53594939976765199</v>
      </c>
      <c r="J4" s="4" t="s">
        <v>8</v>
      </c>
      <c r="K4">
        <v>0.79553375500193624</v>
      </c>
      <c r="L4">
        <v>1.940454353040779</v>
      </c>
      <c r="M4">
        <v>0.18597979294000253</v>
      </c>
      <c r="N4">
        <v>1.6835532516493874</v>
      </c>
      <c r="O4" s="4" t="s">
        <v>8</v>
      </c>
      <c r="P4">
        <v>0.53594939976765199</v>
      </c>
      <c r="Q4">
        <v>1.8247495414138564</v>
      </c>
      <c r="R4">
        <v>0.20768367219658229</v>
      </c>
      <c r="S4">
        <v>1.6922714420358154</v>
      </c>
    </row>
    <row r="5" spans="1:19" x14ac:dyDescent="0.35">
      <c r="B5" s="10" t="s">
        <v>6</v>
      </c>
      <c r="C5">
        <v>2</v>
      </c>
      <c r="D5">
        <v>4.2789999999999999</v>
      </c>
      <c r="E5">
        <v>4.5149999999999997</v>
      </c>
      <c r="F5">
        <v>7.4950000000000001</v>
      </c>
      <c r="G5">
        <f t="shared" si="0"/>
        <v>0.57091394262841888</v>
      </c>
      <c r="H5">
        <f t="shared" si="1"/>
        <v>0.60240160106737817</v>
      </c>
      <c r="J5" s="4" t="s">
        <v>9</v>
      </c>
      <c r="K5">
        <v>0.57091394262841888</v>
      </c>
      <c r="L5">
        <v>1.6072186836518048</v>
      </c>
      <c r="M5">
        <v>0.27242165926281664</v>
      </c>
      <c r="N5">
        <v>1.1468915277916376</v>
      </c>
      <c r="O5" s="4" t="s">
        <v>9</v>
      </c>
      <c r="P5">
        <v>0.60240160106737817</v>
      </c>
      <c r="Q5">
        <v>1.5453290870488323</v>
      </c>
      <c r="R5">
        <v>0.36162804658422376</v>
      </c>
      <c r="S5">
        <v>1.1837142001796228</v>
      </c>
    </row>
    <row r="6" spans="1:19" x14ac:dyDescent="0.35">
      <c r="B6" s="10" t="s">
        <v>6</v>
      </c>
      <c r="C6">
        <v>3</v>
      </c>
      <c r="D6">
        <v>3.65</v>
      </c>
      <c r="E6">
        <v>4.0259999999999998</v>
      </c>
      <c r="F6">
        <v>6.9039999999999999</v>
      </c>
      <c r="G6">
        <f t="shared" si="0"/>
        <v>0.52867902665121669</v>
      </c>
      <c r="H6">
        <f t="shared" si="1"/>
        <v>0.58314020857473925</v>
      </c>
      <c r="J6" s="4" t="s">
        <v>10</v>
      </c>
      <c r="K6">
        <v>0.52867902665121669</v>
      </c>
      <c r="L6">
        <v>1.5026112185686655</v>
      </c>
      <c r="M6">
        <v>0.25085345808572512</v>
      </c>
      <c r="N6">
        <v>1.2074235807860263</v>
      </c>
      <c r="O6" s="4" t="s">
        <v>10</v>
      </c>
      <c r="P6">
        <v>0.58314020857473925</v>
      </c>
      <c r="Q6">
        <v>1.5149903288201161</v>
      </c>
      <c r="R6">
        <v>0.3449235048678721</v>
      </c>
      <c r="S6">
        <v>1.2764434740417274</v>
      </c>
    </row>
    <row r="7" spans="1:19" x14ac:dyDescent="0.35">
      <c r="A7" t="s">
        <v>3</v>
      </c>
      <c r="B7" s="10" t="s">
        <v>6</v>
      </c>
      <c r="C7">
        <v>4</v>
      </c>
      <c r="D7">
        <v>13.752000000000001</v>
      </c>
      <c r="E7">
        <v>12.932</v>
      </c>
      <c r="F7">
        <v>7.0869999999999997</v>
      </c>
      <c r="G7">
        <f t="shared" si="0"/>
        <v>1.940454353040779</v>
      </c>
      <c r="H7">
        <f t="shared" si="1"/>
        <v>1.8247495414138564</v>
      </c>
      <c r="J7" s="4" t="s">
        <v>11</v>
      </c>
      <c r="K7">
        <f>AVERAGE(K4:K6)</f>
        <v>0.63170890809385727</v>
      </c>
      <c r="L7">
        <f t="shared" ref="L7:N7" si="2">AVERAGE(L4:L6)</f>
        <v>1.6834280850870831</v>
      </c>
      <c r="M7">
        <f t="shared" si="2"/>
        <v>0.23641830342951475</v>
      </c>
      <c r="N7">
        <f t="shared" si="2"/>
        <v>1.3459561200756838</v>
      </c>
      <c r="O7" s="4" t="s">
        <v>11</v>
      </c>
      <c r="P7">
        <f>AVERAGE(P4:P6)</f>
        <v>0.57383040313658984</v>
      </c>
      <c r="Q7">
        <f t="shared" ref="Q7:S7" si="3">AVERAGE(Q4:Q6)</f>
        <v>1.6283563190942683</v>
      </c>
      <c r="R7">
        <f t="shared" si="3"/>
        <v>0.3047450745495594</v>
      </c>
      <c r="S7">
        <f t="shared" si="3"/>
        <v>1.3841430387523885</v>
      </c>
    </row>
    <row r="8" spans="1:19" x14ac:dyDescent="0.35">
      <c r="B8" s="10" t="s">
        <v>6</v>
      </c>
      <c r="C8">
        <v>5</v>
      </c>
      <c r="D8">
        <v>15.14</v>
      </c>
      <c r="E8">
        <v>14.557</v>
      </c>
      <c r="F8">
        <v>9.42</v>
      </c>
      <c r="G8">
        <f t="shared" si="0"/>
        <v>1.6072186836518048</v>
      </c>
      <c r="H8">
        <f t="shared" si="1"/>
        <v>1.5453290870488323</v>
      </c>
      <c r="J8" s="4" t="s">
        <v>12</v>
      </c>
      <c r="K8">
        <f>STDEVA(K4:K6)</f>
        <v>0.14343947288052186</v>
      </c>
      <c r="L8">
        <f t="shared" ref="L8:N8" si="4">STDEVA(L4:L6)</f>
        <v>0.2286537934332894</v>
      </c>
      <c r="M8">
        <f t="shared" si="4"/>
        <v>4.4992547502940392E-2</v>
      </c>
      <c r="N8">
        <f t="shared" si="4"/>
        <v>0.29393009338110182</v>
      </c>
      <c r="O8" s="4" t="s">
        <v>12</v>
      </c>
      <c r="P8">
        <f>STDEVA(P4:P6)</f>
        <v>3.419032205708189E-2</v>
      </c>
      <c r="Q8">
        <f t="shared" ref="Q8:S8" si="5">STDEVA(Q4:Q6)</f>
        <v>0.17075664962899245</v>
      </c>
      <c r="R8">
        <f t="shared" si="5"/>
        <v>8.4471576867803377E-2</v>
      </c>
      <c r="S8">
        <f t="shared" si="5"/>
        <v>0.27084500039735682</v>
      </c>
    </row>
    <row r="9" spans="1:19" x14ac:dyDescent="0.35">
      <c r="B9" s="10" t="s">
        <v>6</v>
      </c>
      <c r="C9">
        <v>6</v>
      </c>
      <c r="D9">
        <v>15.537000000000001</v>
      </c>
      <c r="E9">
        <v>15.664999999999999</v>
      </c>
      <c r="F9">
        <v>10.34</v>
      </c>
      <c r="G9">
        <f t="shared" si="0"/>
        <v>1.5026112185686655</v>
      </c>
      <c r="H9">
        <f t="shared" si="1"/>
        <v>1.5149903288201161</v>
      </c>
      <c r="J9" s="4" t="s">
        <v>13</v>
      </c>
      <c r="K9">
        <f>K8/SQRT(3)</f>
        <v>8.2814818279987323E-2</v>
      </c>
      <c r="L9">
        <f t="shared" ref="L9:N9" si="6">L8/SQRT(3)</f>
        <v>0.13201332918993872</v>
      </c>
      <c r="M9">
        <f t="shared" si="6"/>
        <v>2.5976459412349662E-2</v>
      </c>
      <c r="N9">
        <f t="shared" si="6"/>
        <v>0.16970061853651097</v>
      </c>
      <c r="O9" s="4" t="s">
        <v>13</v>
      </c>
      <c r="P9">
        <f>P8/SQRT(3)</f>
        <v>1.9739791643336231E-2</v>
      </c>
      <c r="Q9">
        <f t="shared" ref="Q9:S9" si="7">Q8/SQRT(3)</f>
        <v>9.8586397629217407E-2</v>
      </c>
      <c r="R9">
        <f t="shared" si="7"/>
        <v>4.8769687643498448E-2</v>
      </c>
      <c r="S9">
        <f t="shared" si="7"/>
        <v>0.15637243388807825</v>
      </c>
    </row>
    <row r="10" spans="1:19" x14ac:dyDescent="0.35">
      <c r="A10" t="s">
        <v>2</v>
      </c>
      <c r="B10" s="11" t="s">
        <v>7</v>
      </c>
      <c r="C10">
        <v>7</v>
      </c>
      <c r="D10">
        <v>1.4910000000000001</v>
      </c>
      <c r="E10">
        <v>1.665</v>
      </c>
      <c r="F10">
        <v>8.0169999999999995</v>
      </c>
      <c r="G10">
        <f t="shared" si="0"/>
        <v>0.18597979294000253</v>
      </c>
      <c r="H10">
        <f t="shared" si="1"/>
        <v>0.20768367219658229</v>
      </c>
    </row>
    <row r="11" spans="1:19" x14ac:dyDescent="0.35">
      <c r="B11" s="11" t="s">
        <v>7</v>
      </c>
      <c r="C11">
        <v>8</v>
      </c>
      <c r="D11">
        <v>2.2690000000000001</v>
      </c>
      <c r="E11">
        <v>3.012</v>
      </c>
      <c r="F11">
        <v>8.3290000000000006</v>
      </c>
      <c r="G11">
        <f t="shared" si="0"/>
        <v>0.27242165926281664</v>
      </c>
      <c r="H11">
        <f t="shared" si="1"/>
        <v>0.36162804658422376</v>
      </c>
    </row>
    <row r="12" spans="1:19" x14ac:dyDescent="0.35">
      <c r="B12" s="11" t="s">
        <v>7</v>
      </c>
      <c r="C12">
        <v>9</v>
      </c>
      <c r="D12">
        <v>1.984</v>
      </c>
      <c r="E12">
        <v>2.7280000000000002</v>
      </c>
      <c r="F12">
        <v>7.9089999999999998</v>
      </c>
      <c r="G12">
        <f t="shared" si="0"/>
        <v>0.25085345808572512</v>
      </c>
      <c r="H12">
        <f t="shared" si="1"/>
        <v>0.3449235048678721</v>
      </c>
    </row>
    <row r="13" spans="1:19" x14ac:dyDescent="0.35">
      <c r="A13" t="s">
        <v>3</v>
      </c>
      <c r="B13" s="11" t="s">
        <v>7</v>
      </c>
      <c r="C13">
        <v>10</v>
      </c>
      <c r="D13">
        <v>14.29</v>
      </c>
      <c r="E13">
        <v>14.364000000000001</v>
      </c>
      <c r="F13">
        <v>8.4879999999999995</v>
      </c>
      <c r="G13">
        <f t="shared" si="0"/>
        <v>1.6835532516493874</v>
      </c>
      <c r="H13">
        <f t="shared" si="1"/>
        <v>1.6922714420358154</v>
      </c>
    </row>
    <row r="14" spans="1:19" x14ac:dyDescent="0.35">
      <c r="B14" s="11" t="s">
        <v>7</v>
      </c>
      <c r="C14">
        <v>11</v>
      </c>
      <c r="D14">
        <v>11.493</v>
      </c>
      <c r="E14">
        <v>11.862</v>
      </c>
      <c r="F14">
        <v>10.021000000000001</v>
      </c>
      <c r="G14">
        <f t="shared" si="0"/>
        <v>1.1468915277916376</v>
      </c>
      <c r="H14">
        <f t="shared" si="1"/>
        <v>1.1837142001796228</v>
      </c>
    </row>
    <row r="15" spans="1:19" x14ac:dyDescent="0.35">
      <c r="B15" s="11" t="s">
        <v>7</v>
      </c>
      <c r="C15">
        <v>12</v>
      </c>
      <c r="D15">
        <v>9.9540000000000006</v>
      </c>
      <c r="E15">
        <v>10.523</v>
      </c>
      <c r="F15">
        <v>8.2439999999999998</v>
      </c>
      <c r="G15">
        <f t="shared" si="0"/>
        <v>1.2074235807860263</v>
      </c>
      <c r="H15">
        <f t="shared" si="1"/>
        <v>1.2764434740417274</v>
      </c>
    </row>
  </sheetData>
  <mergeCells count="7">
    <mergeCell ref="P1:S1"/>
    <mergeCell ref="P2:Q2"/>
    <mergeCell ref="R2:S2"/>
    <mergeCell ref="B1:E2"/>
    <mergeCell ref="K1:N1"/>
    <mergeCell ref="K2:L2"/>
    <mergeCell ref="M2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F2FC-CA93-4482-A235-EBD85A992F39}">
  <dimension ref="A1:S31"/>
  <sheetViews>
    <sheetView workbookViewId="0">
      <selection activeCell="K9" sqref="K9"/>
    </sheetView>
  </sheetViews>
  <sheetFormatPr baseColWidth="10" defaultRowHeight="14.5" x14ac:dyDescent="0.35"/>
  <sheetData>
    <row r="1" spans="1:8" x14ac:dyDescent="0.35">
      <c r="A1" s="28" t="s">
        <v>40</v>
      </c>
      <c r="B1" s="28"/>
      <c r="C1" s="28"/>
      <c r="D1" s="28"/>
    </row>
    <row r="2" spans="1:8" x14ac:dyDescent="0.35">
      <c r="A2" s="28"/>
      <c r="B2" s="28"/>
      <c r="C2" s="28"/>
      <c r="D2" s="28"/>
    </row>
    <row r="3" spans="1:8" s="6" customFormat="1" x14ac:dyDescent="0.35">
      <c r="A3" s="14"/>
      <c r="B3" s="14"/>
      <c r="C3" s="14"/>
      <c r="D3" s="14"/>
    </row>
    <row r="5" spans="1:8" x14ac:dyDescent="0.35">
      <c r="D5" s="12" t="s">
        <v>23</v>
      </c>
      <c r="E5" s="10" t="s">
        <v>24</v>
      </c>
      <c r="F5" t="s">
        <v>32</v>
      </c>
      <c r="G5" s="12" t="s">
        <v>33</v>
      </c>
      <c r="H5" s="15" t="s">
        <v>34</v>
      </c>
    </row>
    <row r="6" spans="1:8" x14ac:dyDescent="0.35">
      <c r="A6" t="s">
        <v>2</v>
      </c>
      <c r="B6" s="10" t="s">
        <v>6</v>
      </c>
      <c r="C6">
        <v>1</v>
      </c>
      <c r="D6">
        <v>1813.577</v>
      </c>
      <c r="E6">
        <v>2529.2550000000001</v>
      </c>
      <c r="F6">
        <v>6132.5479999999998</v>
      </c>
      <c r="G6">
        <f t="shared" ref="G6:G17" si="0">D6/F6</f>
        <v>0.29572976844208965</v>
      </c>
      <c r="H6">
        <f t="shared" ref="H6:H17" si="1">E6/F6</f>
        <v>0.41243134175223745</v>
      </c>
    </row>
    <row r="7" spans="1:8" x14ac:dyDescent="0.35">
      <c r="B7" s="10" t="s">
        <v>6</v>
      </c>
      <c r="C7">
        <v>2</v>
      </c>
      <c r="D7">
        <v>1798.87</v>
      </c>
      <c r="E7">
        <v>2926.2049999999999</v>
      </c>
      <c r="F7">
        <v>6599.7190000000001</v>
      </c>
      <c r="G7">
        <f t="shared" si="0"/>
        <v>0.27256766538090482</v>
      </c>
      <c r="H7">
        <f t="shared" si="1"/>
        <v>0.44338327131806671</v>
      </c>
    </row>
    <row r="8" spans="1:8" x14ac:dyDescent="0.35">
      <c r="B8" s="10" t="s">
        <v>6</v>
      </c>
      <c r="C8">
        <v>3</v>
      </c>
      <c r="D8">
        <v>2083.991</v>
      </c>
      <c r="E8">
        <v>2442.0120000000002</v>
      </c>
      <c r="F8">
        <v>6594.7190000000001</v>
      </c>
      <c r="G8">
        <f t="shared" si="0"/>
        <v>0.31600906725517797</v>
      </c>
      <c r="H8">
        <f t="shared" si="1"/>
        <v>0.3702981127778151</v>
      </c>
    </row>
    <row r="9" spans="1:8" x14ac:dyDescent="0.35">
      <c r="A9" t="s">
        <v>3</v>
      </c>
      <c r="B9" s="10" t="s">
        <v>6</v>
      </c>
      <c r="C9">
        <v>4</v>
      </c>
      <c r="D9">
        <v>7488.134</v>
      </c>
      <c r="E9">
        <v>5679.9620000000004</v>
      </c>
      <c r="F9">
        <v>6471.3050000000003</v>
      </c>
      <c r="G9">
        <f t="shared" si="0"/>
        <v>1.1571288944038336</v>
      </c>
      <c r="H9">
        <f t="shared" si="1"/>
        <v>0.87771508219748573</v>
      </c>
    </row>
    <row r="10" spans="1:8" x14ac:dyDescent="0.35">
      <c r="B10" s="10" t="s">
        <v>6</v>
      </c>
      <c r="C10">
        <v>5</v>
      </c>
      <c r="D10">
        <v>6881.3050000000003</v>
      </c>
      <c r="E10">
        <v>5031.0829999999996</v>
      </c>
      <c r="F10">
        <v>6331.1840000000002</v>
      </c>
      <c r="G10">
        <f t="shared" si="0"/>
        <v>1.0868906984854649</v>
      </c>
      <c r="H10">
        <f t="shared" si="1"/>
        <v>0.79465120584080318</v>
      </c>
    </row>
    <row r="11" spans="1:8" x14ac:dyDescent="0.35">
      <c r="B11" s="10" t="s">
        <v>6</v>
      </c>
      <c r="C11">
        <v>6</v>
      </c>
      <c r="D11">
        <v>8097.4260000000004</v>
      </c>
      <c r="E11">
        <v>5258.8410000000003</v>
      </c>
      <c r="F11">
        <v>6448.3050000000003</v>
      </c>
      <c r="G11">
        <f t="shared" si="0"/>
        <v>1.255744881794518</v>
      </c>
      <c r="H11">
        <f t="shared" si="1"/>
        <v>0.81553850197842692</v>
      </c>
    </row>
    <row r="12" spans="1:8" x14ac:dyDescent="0.35">
      <c r="A12" t="s">
        <v>2</v>
      </c>
      <c r="B12" s="11" t="s">
        <v>7</v>
      </c>
      <c r="C12">
        <v>7</v>
      </c>
      <c r="D12">
        <v>732.79899999999998</v>
      </c>
      <c r="E12">
        <v>1238.577</v>
      </c>
      <c r="F12">
        <v>5626.77</v>
      </c>
      <c r="G12">
        <f t="shared" si="0"/>
        <v>0.13023439735407702</v>
      </c>
      <c r="H12">
        <f t="shared" si="1"/>
        <v>0.22012220154724646</v>
      </c>
    </row>
    <row r="13" spans="1:8" x14ac:dyDescent="0.35">
      <c r="B13" s="11" t="s">
        <v>7</v>
      </c>
      <c r="C13">
        <v>8</v>
      </c>
      <c r="D13">
        <v>1253.4559999999999</v>
      </c>
      <c r="E13">
        <v>1466.527</v>
      </c>
      <c r="F13">
        <v>6427.8909999999996</v>
      </c>
      <c r="G13">
        <f t="shared" si="0"/>
        <v>0.19500268439523943</v>
      </c>
      <c r="H13">
        <f t="shared" si="1"/>
        <v>0.2281505706926269</v>
      </c>
    </row>
    <row r="14" spans="1:8" x14ac:dyDescent="0.35">
      <c r="B14" s="11" t="s">
        <v>7</v>
      </c>
      <c r="C14">
        <v>9</v>
      </c>
      <c r="D14">
        <v>516.79899999999998</v>
      </c>
      <c r="E14">
        <v>1073.4059999999999</v>
      </c>
      <c r="F14">
        <v>6576.0119999999997</v>
      </c>
      <c r="G14">
        <f t="shared" si="0"/>
        <v>7.8588512308067571E-2</v>
      </c>
      <c r="H14">
        <f t="shared" si="1"/>
        <v>0.16323054155010666</v>
      </c>
    </row>
    <row r="15" spans="1:8" x14ac:dyDescent="0.35">
      <c r="A15" t="s">
        <v>3</v>
      </c>
      <c r="B15" s="11" t="s">
        <v>7</v>
      </c>
      <c r="C15">
        <v>10</v>
      </c>
      <c r="D15">
        <v>7947.4260000000004</v>
      </c>
      <c r="E15">
        <v>5726.0829999999996</v>
      </c>
      <c r="F15">
        <v>7084.3050000000003</v>
      </c>
      <c r="G15">
        <f t="shared" si="0"/>
        <v>1.1218356634842797</v>
      </c>
      <c r="H15">
        <f t="shared" si="1"/>
        <v>0.80827731160643135</v>
      </c>
    </row>
    <row r="16" spans="1:8" x14ac:dyDescent="0.35">
      <c r="B16" s="11" t="s">
        <v>7</v>
      </c>
      <c r="C16">
        <v>11</v>
      </c>
      <c r="D16">
        <v>6918.598</v>
      </c>
      <c r="E16">
        <v>5108.74</v>
      </c>
      <c r="F16">
        <v>7453.0119999999997</v>
      </c>
      <c r="G16">
        <f t="shared" si="0"/>
        <v>0.92829556694662507</v>
      </c>
      <c r="H16">
        <f t="shared" si="1"/>
        <v>0.68545978458105261</v>
      </c>
    </row>
    <row r="17" spans="2:19" x14ac:dyDescent="0.35">
      <c r="B17" s="11" t="s">
        <v>7</v>
      </c>
      <c r="C17">
        <v>12</v>
      </c>
      <c r="D17">
        <v>8942.9619999999995</v>
      </c>
      <c r="E17">
        <v>8053.61</v>
      </c>
      <c r="F17">
        <v>6731.7190000000001</v>
      </c>
      <c r="G17">
        <f t="shared" si="0"/>
        <v>1.3284811799185319</v>
      </c>
      <c r="H17">
        <f t="shared" si="1"/>
        <v>1.1963675251447661</v>
      </c>
    </row>
    <row r="20" spans="2:19" x14ac:dyDescent="0.35">
      <c r="D20" s="26" t="s">
        <v>30</v>
      </c>
      <c r="E20" s="26"/>
      <c r="F20" s="26"/>
      <c r="G20" s="26"/>
      <c r="K20" s="27" t="s">
        <v>31</v>
      </c>
      <c r="L20" s="27"/>
      <c r="M20" s="27"/>
      <c r="N20" s="27"/>
      <c r="S20">
        <v>0.69554645508062451</v>
      </c>
    </row>
    <row r="21" spans="2:19" x14ac:dyDescent="0.35">
      <c r="C21" t="s">
        <v>23</v>
      </c>
      <c r="D21" s="19" t="s">
        <v>6</v>
      </c>
      <c r="E21" s="19"/>
      <c r="F21" s="20" t="s">
        <v>7</v>
      </c>
      <c r="G21" s="20"/>
      <c r="J21" t="s">
        <v>24</v>
      </c>
      <c r="K21" s="19" t="s">
        <v>6</v>
      </c>
      <c r="L21" s="19"/>
      <c r="M21" s="20" t="s">
        <v>7</v>
      </c>
      <c r="N21" s="20"/>
      <c r="S21">
        <v>0.74768133174791918</v>
      </c>
    </row>
    <row r="22" spans="2:19" x14ac:dyDescent="0.35">
      <c r="D22" s="3" t="s">
        <v>25</v>
      </c>
      <c r="E22" s="3" t="s">
        <v>3</v>
      </c>
      <c r="F22" s="3" t="s">
        <v>2</v>
      </c>
      <c r="G22" s="3" t="s">
        <v>3</v>
      </c>
      <c r="K22" s="3" t="s">
        <v>25</v>
      </c>
      <c r="L22" s="3" t="s">
        <v>3</v>
      </c>
      <c r="M22" s="3" t="s">
        <v>2</v>
      </c>
      <c r="N22" s="3" t="s">
        <v>3</v>
      </c>
      <c r="S22">
        <v>0.62453885517077234</v>
      </c>
    </row>
    <row r="23" spans="2:19" x14ac:dyDescent="0.35">
      <c r="C23" s="4" t="s">
        <v>8</v>
      </c>
      <c r="D23">
        <v>0.29572976844208965</v>
      </c>
      <c r="E23">
        <v>1.1571288944038336</v>
      </c>
      <c r="F23">
        <v>0.13023439735407702</v>
      </c>
      <c r="G23">
        <v>1.1218356634842797</v>
      </c>
      <c r="J23" s="4" t="s">
        <v>8</v>
      </c>
      <c r="K23">
        <v>0.41243134175223745</v>
      </c>
      <c r="L23">
        <v>0.87771508219748573</v>
      </c>
      <c r="M23">
        <v>0.22012220154724646</v>
      </c>
      <c r="N23">
        <v>0.80827731160643135</v>
      </c>
      <c r="S23">
        <v>1.4802328401649283</v>
      </c>
    </row>
    <row r="24" spans="2:19" x14ac:dyDescent="0.35">
      <c r="C24" s="4" t="s">
        <v>9</v>
      </c>
      <c r="D24">
        <v>0.27256766538090482</v>
      </c>
      <c r="E24">
        <v>1.0868906984854649</v>
      </c>
      <c r="F24">
        <v>0.19500268439523943</v>
      </c>
      <c r="G24">
        <v>0.92829556694662507</v>
      </c>
      <c r="J24" s="4" t="s">
        <v>9</v>
      </c>
      <c r="K24">
        <v>0.44338327131806671</v>
      </c>
      <c r="L24">
        <v>0.79465120584080318</v>
      </c>
      <c r="M24">
        <v>0.2281505706926269</v>
      </c>
      <c r="N24">
        <v>0.68545978458105261</v>
      </c>
      <c r="S24">
        <v>1.3401090728805156</v>
      </c>
    </row>
    <row r="25" spans="2:19" x14ac:dyDescent="0.35">
      <c r="C25" s="4" t="s">
        <v>10</v>
      </c>
      <c r="D25">
        <v>0.31600906725517797</v>
      </c>
      <c r="E25">
        <v>1.255744881794518</v>
      </c>
      <c r="F25">
        <v>7.8588512308067571E-2</v>
      </c>
      <c r="G25">
        <v>1.3284811799185319</v>
      </c>
      <c r="J25" s="4" t="s">
        <v>10</v>
      </c>
      <c r="K25">
        <v>0.3702981127778151</v>
      </c>
      <c r="L25">
        <v>0.81553850197842692</v>
      </c>
      <c r="M25">
        <v>0.16323054155010666</v>
      </c>
      <c r="N25">
        <v>1.1963675251447661</v>
      </c>
      <c r="S25">
        <v>1.375319459656809</v>
      </c>
    </row>
    <row r="26" spans="2:19" x14ac:dyDescent="0.35">
      <c r="C26" s="4" t="s">
        <v>11</v>
      </c>
      <c r="D26">
        <f>AVERAGE(D23:D25)</f>
        <v>0.29476883369272416</v>
      </c>
      <c r="E26">
        <f t="shared" ref="E26:G26" si="2">AVERAGE(E23:E25)</f>
        <v>1.1665881582279389</v>
      </c>
      <c r="F26">
        <f t="shared" si="2"/>
        <v>0.13460853135246134</v>
      </c>
      <c r="G26">
        <f t="shared" si="2"/>
        <v>1.1262041367831455</v>
      </c>
      <c r="J26" s="4" t="s">
        <v>11</v>
      </c>
      <c r="K26">
        <f>AVERAGE(K23:K25)</f>
        <v>0.4087042419493731</v>
      </c>
      <c r="L26">
        <f t="shared" ref="L26:N26" si="3">AVERAGE(L23:L25)</f>
        <v>0.82930159667223868</v>
      </c>
      <c r="M26">
        <f t="shared" si="3"/>
        <v>0.20383443792999334</v>
      </c>
      <c r="N26">
        <f t="shared" si="3"/>
        <v>0.89670154044408346</v>
      </c>
      <c r="S26">
        <v>0.3712691771269177</v>
      </c>
    </row>
    <row r="27" spans="2:19" x14ac:dyDescent="0.35">
      <c r="C27" s="4" t="s">
        <v>12</v>
      </c>
      <c r="D27">
        <f>STDEVA(D23:D25)</f>
        <v>2.1736637179999328E-2</v>
      </c>
      <c r="E27">
        <f t="shared" ref="E27:G27" si="4">STDEVA(E23:E25)</f>
        <v>8.4823593765604791E-2</v>
      </c>
      <c r="F27">
        <f t="shared" si="4"/>
        <v>5.8330220742444358E-2</v>
      </c>
      <c r="G27">
        <f t="shared" si="4"/>
        <v>0.20012856836705623</v>
      </c>
      <c r="J27" s="4" t="s">
        <v>12</v>
      </c>
      <c r="K27">
        <f>STDEVA(K23:K25)</f>
        <v>3.6684854564504023E-2</v>
      </c>
      <c r="L27">
        <f t="shared" ref="L27:N27" si="5">STDEVA(L23:L25)</f>
        <v>4.3208436334964524E-2</v>
      </c>
      <c r="M27">
        <f t="shared" si="5"/>
        <v>3.5392385886021449E-2</v>
      </c>
      <c r="N27">
        <f t="shared" si="5"/>
        <v>0.2666848571369016</v>
      </c>
      <c r="S27">
        <v>0.38469051397875709</v>
      </c>
    </row>
    <row r="28" spans="2:19" x14ac:dyDescent="0.35">
      <c r="C28" s="4" t="s">
        <v>13</v>
      </c>
      <c r="D28">
        <f>D27/SQRT(3)</f>
        <v>1.2549653327149841E-2</v>
      </c>
      <c r="E28">
        <f t="shared" ref="E28:G28" si="6">E27/SQRT(3)</f>
        <v>4.897292469420339E-2</v>
      </c>
      <c r="F28">
        <f t="shared" si="6"/>
        <v>3.3676968647540544E-2</v>
      </c>
      <c r="G28">
        <f t="shared" si="6"/>
        <v>0.11554428281925434</v>
      </c>
      <c r="J28" s="4" t="s">
        <v>13</v>
      </c>
      <c r="K28">
        <f>K27/SQRT(3)</f>
        <v>2.1180010657998669E-2</v>
      </c>
      <c r="L28">
        <f t="shared" ref="L28:N28" si="7">L27/SQRT(3)</f>
        <v>2.4946402349254576E-2</v>
      </c>
      <c r="M28">
        <f t="shared" si="7"/>
        <v>2.0433803518557597E-2</v>
      </c>
      <c r="N28">
        <f t="shared" si="7"/>
        <v>0.15397057405678705</v>
      </c>
      <c r="S28">
        <v>0.27533118510562121</v>
      </c>
    </row>
    <row r="29" spans="2:19" x14ac:dyDescent="0.35">
      <c r="S29">
        <v>1.3631328237509694</v>
      </c>
    </row>
    <row r="30" spans="2:19" x14ac:dyDescent="0.35">
      <c r="S30">
        <v>1.1559439823102031</v>
      </c>
    </row>
    <row r="31" spans="2:19" x14ac:dyDescent="0.35">
      <c r="S31">
        <v>2.0176031709023081</v>
      </c>
    </row>
  </sheetData>
  <mergeCells count="7">
    <mergeCell ref="A1:D2"/>
    <mergeCell ref="K20:N20"/>
    <mergeCell ref="K21:L21"/>
    <mergeCell ref="M21:N21"/>
    <mergeCell ref="D20:G20"/>
    <mergeCell ref="D21:E21"/>
    <mergeCell ref="F21:G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Panel C and D</vt:lpstr>
      <vt:lpstr>Panel F and G</vt:lpstr>
      <vt:lpstr>EXP1 for Panel F and G</vt:lpstr>
      <vt:lpstr>EXP2 for panel F and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</dc:creator>
  <cp:lastModifiedBy>Rubén</cp:lastModifiedBy>
  <cp:lastPrinted>2018-10-26T17:57:09Z</cp:lastPrinted>
  <dcterms:created xsi:type="dcterms:W3CDTF">2017-08-21T20:34:45Z</dcterms:created>
  <dcterms:modified xsi:type="dcterms:W3CDTF">2018-10-26T18:48:53Z</dcterms:modified>
</cp:coreProperties>
</file>