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én\Desktop\source files\"/>
    </mc:Choice>
  </mc:AlternateContent>
  <xr:revisionPtr revIDLastSave="0" documentId="13_ncr:1_{A9DB8EAC-E680-4BD4-8D5E-2EF7291482A7}" xr6:coauthVersionLast="37" xr6:coauthVersionMax="37" xr10:uidLastSave="{00000000-0000-0000-0000-000000000000}"/>
  <bookViews>
    <workbookView xWindow="480" yWindow="170" windowWidth="11480" windowHeight="7680" xr2:uid="{00000000-000D-0000-FFFF-FFFF00000000}"/>
  </bookViews>
  <sheets>
    <sheet name="Panel B" sheetId="2" r:id="rId1"/>
    <sheet name="Panel D" sheetId="1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8" i="1" l="1"/>
  <c r="T21" i="1"/>
  <c r="T20" i="1"/>
  <c r="T19" i="1"/>
  <c r="S19" i="1"/>
  <c r="T18" i="1"/>
  <c r="S17" i="1"/>
  <c r="T17" i="1"/>
  <c r="R17" i="1"/>
  <c r="S16" i="1"/>
  <c r="T16" i="1"/>
  <c r="R16" i="1"/>
  <c r="S15" i="1"/>
  <c r="T15" i="1"/>
  <c r="R15" i="1"/>
  <c r="I25" i="1" l="1"/>
  <c r="H25" i="1"/>
  <c r="G25" i="1"/>
  <c r="D25" i="1"/>
  <c r="C25" i="1"/>
  <c r="B25" i="1"/>
  <c r="N24" i="1"/>
  <c r="N25" i="1" s="1"/>
  <c r="M24" i="1"/>
  <c r="M25" i="1" s="1"/>
  <c r="L24" i="1"/>
  <c r="L25" i="1" s="1"/>
  <c r="I24" i="1"/>
  <c r="H24" i="1"/>
  <c r="G24" i="1"/>
  <c r="D24" i="1"/>
  <c r="C24" i="1"/>
  <c r="B24" i="1"/>
  <c r="N23" i="1"/>
  <c r="M23" i="1"/>
  <c r="L23" i="1"/>
  <c r="G11" i="1"/>
  <c r="N10" i="1"/>
  <c r="I10" i="1"/>
  <c r="I11" i="1" s="1"/>
  <c r="H10" i="1"/>
  <c r="H11" i="1" s="1"/>
  <c r="G10" i="1"/>
  <c r="D10" i="1"/>
  <c r="D11" i="1" s="1"/>
  <c r="C10" i="1"/>
  <c r="C11" i="1" s="1"/>
  <c r="B10" i="1"/>
  <c r="B11" i="1" s="1"/>
  <c r="N9" i="1"/>
  <c r="M9" i="1"/>
  <c r="M10" i="1" s="1"/>
  <c r="L9" i="1"/>
  <c r="L10" i="1" s="1"/>
  <c r="I9" i="1"/>
  <c r="H9" i="1"/>
  <c r="G9" i="1"/>
  <c r="D9" i="1"/>
  <c r="C9" i="1"/>
  <c r="B9" i="1"/>
  <c r="N8" i="1"/>
  <c r="M8" i="1"/>
  <c r="L8" i="1"/>
  <c r="K9" i="2" l="1"/>
  <c r="K10" i="2" s="1"/>
  <c r="L9" i="2"/>
  <c r="L10" i="2" s="1"/>
  <c r="M9" i="2"/>
  <c r="M10" i="2" s="1"/>
  <c r="L8" i="2"/>
  <c r="M8" i="2"/>
  <c r="K8" i="2"/>
  <c r="F5" i="2" l="1"/>
  <c r="F6" i="2"/>
  <c r="F7" i="2"/>
  <c r="G4" i="2"/>
  <c r="G8" i="2" s="1"/>
  <c r="G5" i="2"/>
  <c r="G6" i="2"/>
  <c r="G7" i="2"/>
  <c r="H4" i="2"/>
  <c r="H5" i="2"/>
  <c r="H6" i="2"/>
  <c r="H7" i="2"/>
  <c r="F4" i="2"/>
  <c r="F9" i="2" s="1"/>
  <c r="F10" i="2" s="1"/>
  <c r="K7" i="2" l="1"/>
  <c r="H9" i="2"/>
  <c r="H10" i="2" s="1"/>
  <c r="G9" i="2"/>
  <c r="G10" i="2" s="1"/>
  <c r="F8" i="2"/>
  <c r="H8" i="2"/>
  <c r="L6" i="2" l="1"/>
  <c r="K5" i="2"/>
  <c r="M5" i="2"/>
  <c r="L5" i="2"/>
  <c r="M7" i="2"/>
  <c r="K6" i="2"/>
  <c r="M4" i="2"/>
  <c r="K4" i="2"/>
  <c r="L4" i="2"/>
  <c r="M6" i="2"/>
  <c r="L7" i="2"/>
</calcChain>
</file>

<file path=xl/sharedStrings.xml><?xml version="1.0" encoding="utf-8"?>
<sst xmlns="http://schemas.openxmlformats.org/spreadsheetml/2006/main" count="145" uniqueCount="31">
  <si>
    <t>gapdh</t>
  </si>
  <si>
    <t>fxr2</t>
  </si>
  <si>
    <t>NI</t>
  </si>
  <si>
    <t>average</t>
  </si>
  <si>
    <t>Densitometry</t>
  </si>
  <si>
    <t>WT ZIKV</t>
  </si>
  <si>
    <t>Δ10 ZIKV</t>
  </si>
  <si>
    <t>Biological replicate 1</t>
  </si>
  <si>
    <t>Biological replicate 2</t>
  </si>
  <si>
    <t>Biological replicate 3</t>
  </si>
  <si>
    <t>Biological replicate 4</t>
  </si>
  <si>
    <t>SD</t>
  </si>
  <si>
    <t>SE</t>
  </si>
  <si>
    <t>Normalized vs Non-Infected NI</t>
  </si>
  <si>
    <t>FXR2/GAPDH</t>
  </si>
  <si>
    <t>Figure 6 panel B-FXR2 densitometry from WB</t>
  </si>
  <si>
    <t xml:space="preserve">Figure 6 Panel D-FXR2 Mean fluorescence intensity in Non infected, WT and Mutant ZIKV infected cells </t>
  </si>
  <si>
    <t>EXP1</t>
  </si>
  <si>
    <t>EXP2</t>
  </si>
  <si>
    <t>EXP3</t>
  </si>
  <si>
    <t>FXR2 mean Fluorescence Intensity</t>
  </si>
  <si>
    <t>Alexa 647 signal</t>
  </si>
  <si>
    <t>Non-infected</t>
  </si>
  <si>
    <t>Average</t>
  </si>
  <si>
    <t>Green Fluorescence signal</t>
  </si>
  <si>
    <t>Percentage of infection</t>
  </si>
  <si>
    <t>variance</t>
  </si>
  <si>
    <t>t test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</si>
  <si>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value Non-infected vs WT ZIKV</t>
    </r>
  </si>
  <si>
    <t>p value NI vs Δ10 ZIKV</t>
  </si>
  <si>
    <t>p value WT ZIKV vs Δ10 ZIKV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</si>
</sst>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0"/>
      <name val="Calibri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4" fillId="10" borderId="0" xfId="0" applyFont="1" applyFill="1"/>
    <xf numFmtId="0" fontId="0" fillId="0" borderId="0" xfId="0" applyFill="1"/>
    <xf numFmtId="0" fontId="2" fillId="0" borderId="0" xfId="0" applyFont="1" applyFill="1"/>
    <xf numFmtId="0" fontId="3" fillId="9" borderId="0" xfId="0" applyFont="1" applyFill="1"/>
    <xf numFmtId="0" fontId="5" fillId="10" borderId="0" xfId="0" applyFont="1" applyFill="1"/>
    <xf numFmtId="0" fontId="6" fillId="0" borderId="0" xfId="0" applyFont="1"/>
    <xf numFmtId="164" fontId="0" fillId="0" borderId="0" xfId="0" applyNumberForma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tabSelected="1" topLeftCell="G1" workbookViewId="0">
      <selection activeCell="M19" sqref="M19"/>
    </sheetView>
  </sheetViews>
  <sheetFormatPr baseColWidth="10" defaultColWidth="8.7265625" defaultRowHeight="14.5" x14ac:dyDescent="0.35"/>
  <cols>
    <col min="5" max="5" width="18.90625" customWidth="1"/>
    <col min="6" max="6" width="11.54296875" customWidth="1"/>
    <col min="10" max="10" width="27.54296875" customWidth="1"/>
    <col min="12" max="12" width="11.81640625" bestFit="1" customWidth="1"/>
  </cols>
  <sheetData>
    <row r="1" spans="1:13" x14ac:dyDescent="0.35">
      <c r="A1" s="15" t="s">
        <v>15</v>
      </c>
      <c r="B1" s="15"/>
      <c r="C1" s="15"/>
      <c r="D1" s="15"/>
      <c r="E1" s="15"/>
    </row>
    <row r="2" spans="1:13" x14ac:dyDescent="0.35">
      <c r="C2" s="16" t="s">
        <v>4</v>
      </c>
      <c r="D2" s="16"/>
      <c r="F2" s="16" t="s">
        <v>14</v>
      </c>
      <c r="G2" s="16"/>
      <c r="H2" s="16"/>
      <c r="J2" s="16" t="s">
        <v>13</v>
      </c>
      <c r="K2" s="16"/>
      <c r="L2" s="16"/>
      <c r="M2" s="16"/>
    </row>
    <row r="3" spans="1:13" x14ac:dyDescent="0.35">
      <c r="C3" s="2" t="s">
        <v>1</v>
      </c>
      <c r="D3" s="2" t="s">
        <v>0</v>
      </c>
      <c r="E3" s="2"/>
      <c r="F3" s="9" t="s">
        <v>2</v>
      </c>
      <c r="G3" s="7" t="s">
        <v>5</v>
      </c>
      <c r="H3" s="8" t="s">
        <v>6</v>
      </c>
      <c r="I3" s="9"/>
      <c r="J3" s="2"/>
      <c r="K3" s="9" t="s">
        <v>2</v>
      </c>
      <c r="L3" s="7" t="s">
        <v>5</v>
      </c>
      <c r="M3" s="8" t="s">
        <v>6</v>
      </c>
    </row>
    <row r="4" spans="1:13" x14ac:dyDescent="0.35">
      <c r="A4" t="s">
        <v>2</v>
      </c>
      <c r="B4">
        <v>1</v>
      </c>
      <c r="C4">
        <v>5.2229999999999999</v>
      </c>
      <c r="D4">
        <v>10.532999999999999</v>
      </c>
      <c r="E4" t="s">
        <v>7</v>
      </c>
      <c r="F4">
        <f>C4/D4</f>
        <v>0.49587012247223017</v>
      </c>
      <c r="G4">
        <f>C8/D8</f>
        <v>1.7398878063182757</v>
      </c>
      <c r="H4">
        <f>C12/D12</f>
        <v>0.82191041554236366</v>
      </c>
      <c r="J4" t="s">
        <v>7</v>
      </c>
      <c r="K4">
        <f t="shared" ref="K4:M7" si="0">F4/$F$8</f>
        <v>0.82015365441193044</v>
      </c>
      <c r="L4">
        <f t="shared" si="0"/>
        <v>2.8777199471190253</v>
      </c>
      <c r="M4">
        <f t="shared" si="0"/>
        <v>1.3594140892085076</v>
      </c>
    </row>
    <row r="5" spans="1:13" x14ac:dyDescent="0.35">
      <c r="A5" t="s">
        <v>2</v>
      </c>
      <c r="B5">
        <v>2</v>
      </c>
      <c r="C5">
        <v>8.1129999999999995</v>
      </c>
      <c r="D5">
        <v>9.5890000000000004</v>
      </c>
      <c r="E5" t="s">
        <v>8</v>
      </c>
      <c r="F5">
        <f>C5/D5</f>
        <v>0.84607362602982572</v>
      </c>
      <c r="G5">
        <f>C9/D9</f>
        <v>1.5805358792731752</v>
      </c>
      <c r="H5">
        <f>C13/D13</f>
        <v>1.4816112084063047</v>
      </c>
      <c r="J5" t="s">
        <v>8</v>
      </c>
      <c r="K5">
        <f t="shared" si="0"/>
        <v>1.3993792826846008</v>
      </c>
      <c r="L5">
        <f t="shared" si="0"/>
        <v>2.6141568498869643</v>
      </c>
      <c r="M5">
        <f t="shared" si="0"/>
        <v>2.450538542096087</v>
      </c>
    </row>
    <row r="6" spans="1:13" x14ac:dyDescent="0.35">
      <c r="A6" t="s">
        <v>2</v>
      </c>
      <c r="B6">
        <v>3</v>
      </c>
      <c r="C6">
        <v>6.6269999999999998</v>
      </c>
      <c r="D6">
        <v>9.5090000000000003</v>
      </c>
      <c r="E6" t="s">
        <v>9</v>
      </c>
      <c r="F6">
        <f>C6/D6</f>
        <v>0.69691870859186034</v>
      </c>
      <c r="G6">
        <f>C10/D10</f>
        <v>1.6975609756097563</v>
      </c>
      <c r="H6">
        <f>C14/D14</f>
        <v>0.89032597266035762</v>
      </c>
      <c r="J6" t="s">
        <v>9</v>
      </c>
      <c r="K6">
        <f t="shared" si="0"/>
        <v>1.1526817200237089</v>
      </c>
      <c r="L6">
        <f t="shared" si="0"/>
        <v>2.807712694590494</v>
      </c>
      <c r="M6">
        <f t="shared" si="0"/>
        <v>1.472571278250671</v>
      </c>
    </row>
    <row r="7" spans="1:13" x14ac:dyDescent="0.35">
      <c r="A7" t="s">
        <v>2</v>
      </c>
      <c r="B7">
        <v>4</v>
      </c>
      <c r="C7">
        <v>2.8490000000000002</v>
      </c>
      <c r="D7">
        <v>7.5060000000000002</v>
      </c>
      <c r="E7" t="s">
        <v>10</v>
      </c>
      <c r="F7">
        <f>C7/D7</f>
        <v>0.37956301625366373</v>
      </c>
      <c r="G7">
        <f>C11/D11</f>
        <v>1.575692659240217</v>
      </c>
      <c r="H7">
        <f>C15/D15</f>
        <v>0.40004348298728126</v>
      </c>
      <c r="J7" t="s">
        <v>10</v>
      </c>
      <c r="K7">
        <f t="shared" si="0"/>
        <v>0.62778534287975929</v>
      </c>
      <c r="L7">
        <f t="shared" si="0"/>
        <v>2.6061463156177327</v>
      </c>
      <c r="M7">
        <f t="shared" si="0"/>
        <v>0.66165939351199732</v>
      </c>
    </row>
    <row r="8" spans="1:13" x14ac:dyDescent="0.35">
      <c r="A8" s="7" t="s">
        <v>5</v>
      </c>
      <c r="B8">
        <v>5</v>
      </c>
      <c r="C8">
        <v>11.786</v>
      </c>
      <c r="D8">
        <v>6.774</v>
      </c>
      <c r="E8" s="2" t="s">
        <v>3</v>
      </c>
      <c r="F8" s="2">
        <f>AVERAGE(F4:F7)</f>
        <v>0.60460636833689507</v>
      </c>
      <c r="G8" s="2">
        <f t="shared" ref="G8:H8" si="1">AVERAGE(G4:G7)</f>
        <v>1.6484193301103562</v>
      </c>
      <c r="H8" s="2">
        <f t="shared" si="1"/>
        <v>0.89847276989907687</v>
      </c>
      <c r="I8" s="9"/>
      <c r="J8" s="2" t="s">
        <v>3</v>
      </c>
      <c r="K8" s="2">
        <f>AVERAGE(K4:K7)</f>
        <v>0.99999999999999978</v>
      </c>
      <c r="L8" s="2">
        <f t="shared" ref="L8:M8" si="2">AVERAGE(L4:L7)</f>
        <v>2.7264339518035543</v>
      </c>
      <c r="M8" s="2">
        <f t="shared" si="2"/>
        <v>1.4860458257668157</v>
      </c>
    </row>
    <row r="9" spans="1:13" x14ac:dyDescent="0.35">
      <c r="A9" s="7" t="s">
        <v>5</v>
      </c>
      <c r="B9">
        <v>6</v>
      </c>
      <c r="C9">
        <v>10.263999999999999</v>
      </c>
      <c r="D9">
        <v>6.4939999999999998</v>
      </c>
      <c r="E9" t="s">
        <v>11</v>
      </c>
      <c r="F9">
        <f>STDEVA(F4:F7)</f>
        <v>0.20760225286405265</v>
      </c>
      <c r="G9">
        <f t="shared" ref="G9:M9" si="3">STDEVA(G4:G7)</f>
        <v>8.3023520795023245E-2</v>
      </c>
      <c r="H9">
        <f t="shared" si="3"/>
        <v>0.44512558412427827</v>
      </c>
      <c r="J9" t="s">
        <v>11</v>
      </c>
      <c r="K9">
        <f t="shared" si="3"/>
        <v>0.3433676251791884</v>
      </c>
      <c r="L9">
        <f t="shared" si="3"/>
        <v>0.13731830351605129</v>
      </c>
      <c r="M9">
        <f t="shared" si="3"/>
        <v>0.73622377704802577</v>
      </c>
    </row>
    <row r="10" spans="1:13" x14ac:dyDescent="0.35">
      <c r="A10" s="7" t="s">
        <v>5</v>
      </c>
      <c r="B10">
        <v>7</v>
      </c>
      <c r="C10">
        <v>11.484</v>
      </c>
      <c r="D10">
        <v>6.7649999999999997</v>
      </c>
      <c r="E10" t="s">
        <v>12</v>
      </c>
      <c r="F10">
        <f>F9/SQRT(4)</f>
        <v>0.10380112643202632</v>
      </c>
      <c r="G10">
        <f t="shared" ref="G10:M10" si="4">G9/SQRT(4)</f>
        <v>4.1511760397511623E-2</v>
      </c>
      <c r="H10">
        <f t="shared" si="4"/>
        <v>0.22256279206213914</v>
      </c>
      <c r="J10" t="s">
        <v>12</v>
      </c>
      <c r="K10">
        <f t="shared" si="4"/>
        <v>0.1716838125895942</v>
      </c>
      <c r="L10">
        <f t="shared" si="4"/>
        <v>6.8659151758025644E-2</v>
      </c>
      <c r="M10">
        <f t="shared" si="4"/>
        <v>0.36811188852401289</v>
      </c>
    </row>
    <row r="11" spans="1:13" x14ac:dyDescent="0.35">
      <c r="A11" s="7" t="s">
        <v>5</v>
      </c>
      <c r="B11">
        <v>8</v>
      </c>
      <c r="C11">
        <v>11.032999999999999</v>
      </c>
      <c r="D11">
        <v>7.0019999999999998</v>
      </c>
      <c r="J11" t="s">
        <v>28</v>
      </c>
      <c r="L11">
        <v>1.4404582405458128E-3</v>
      </c>
    </row>
    <row r="12" spans="1:13" x14ac:dyDescent="0.35">
      <c r="A12" s="8" t="s">
        <v>6</v>
      </c>
      <c r="B12">
        <v>9</v>
      </c>
      <c r="C12">
        <v>6.0919999999999996</v>
      </c>
      <c r="D12">
        <v>7.4119999999999999</v>
      </c>
      <c r="J12" t="s">
        <v>30</v>
      </c>
      <c r="M12">
        <v>8.0774975088382713E-3</v>
      </c>
    </row>
    <row r="13" spans="1:13" x14ac:dyDescent="0.35">
      <c r="A13" s="8" t="s">
        <v>6</v>
      </c>
      <c r="B13">
        <v>10</v>
      </c>
      <c r="C13">
        <v>14.382</v>
      </c>
      <c r="D13">
        <v>9.7070000000000007</v>
      </c>
      <c r="J13" t="s">
        <v>29</v>
      </c>
      <c r="M13">
        <v>0.13829251592893346</v>
      </c>
    </row>
    <row r="14" spans="1:13" x14ac:dyDescent="0.35">
      <c r="A14" s="8" t="s">
        <v>6</v>
      </c>
      <c r="B14">
        <v>11</v>
      </c>
      <c r="C14">
        <v>8.4670000000000005</v>
      </c>
      <c r="D14">
        <v>9.51</v>
      </c>
    </row>
    <row r="15" spans="1:13" x14ac:dyDescent="0.35">
      <c r="A15" s="8" t="s">
        <v>6</v>
      </c>
      <c r="B15">
        <v>12</v>
      </c>
      <c r="C15">
        <v>3.68</v>
      </c>
      <c r="D15">
        <v>9.1989999999999998</v>
      </c>
    </row>
  </sheetData>
  <mergeCells count="4">
    <mergeCell ref="A1:E1"/>
    <mergeCell ref="C2:D2"/>
    <mergeCell ref="F2:H2"/>
    <mergeCell ref="J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zoomScale="70" zoomScaleNormal="70" workbookViewId="0">
      <selection activeCell="A12" sqref="A12:A14"/>
    </sheetView>
  </sheetViews>
  <sheetFormatPr baseColWidth="10" defaultRowHeight="14.5" x14ac:dyDescent="0.35"/>
  <cols>
    <col min="1" max="1" width="33.36328125" customWidth="1"/>
    <col min="2" max="2" width="12.08984375" customWidth="1"/>
    <col min="3" max="3" width="11.453125" customWidth="1"/>
    <col min="6" max="6" width="30.7265625" customWidth="1"/>
    <col min="11" max="11" width="29.36328125" customWidth="1"/>
    <col min="17" max="17" width="19.81640625" customWidth="1"/>
    <col min="19" max="19" width="12.36328125" bestFit="1" customWidth="1"/>
  </cols>
  <sheetData>
    <row r="1" spans="1:20" x14ac:dyDescent="0.35">
      <c r="A1" s="15" t="s">
        <v>16</v>
      </c>
      <c r="B1" s="15"/>
      <c r="C1" s="15"/>
      <c r="D1" s="15"/>
      <c r="E1" s="15"/>
      <c r="F1" s="15"/>
    </row>
    <row r="2" spans="1:20" x14ac:dyDescent="0.35">
      <c r="A2" s="6" t="s">
        <v>17</v>
      </c>
      <c r="F2" s="6" t="s">
        <v>18</v>
      </c>
      <c r="K2" s="6" t="s">
        <v>19</v>
      </c>
      <c r="Q2" s="3" t="s">
        <v>20</v>
      </c>
    </row>
    <row r="3" spans="1:20" x14ac:dyDescent="0.35">
      <c r="A3" s="3" t="s">
        <v>20</v>
      </c>
      <c r="F3" s="3" t="s">
        <v>20</v>
      </c>
      <c r="K3" s="3" t="s">
        <v>20</v>
      </c>
      <c r="Q3" s="3" t="s">
        <v>21</v>
      </c>
      <c r="R3" s="10" t="s">
        <v>22</v>
      </c>
      <c r="S3" s="11" t="s">
        <v>5</v>
      </c>
      <c r="T3" s="12" t="s">
        <v>6</v>
      </c>
    </row>
    <row r="4" spans="1:20" x14ac:dyDescent="0.35">
      <c r="A4" s="3" t="s">
        <v>21</v>
      </c>
      <c r="B4" s="10" t="s">
        <v>22</v>
      </c>
      <c r="C4" s="11" t="s">
        <v>5</v>
      </c>
      <c r="D4" s="12" t="s">
        <v>6</v>
      </c>
      <c r="F4" s="3" t="s">
        <v>21</v>
      </c>
      <c r="G4" s="10" t="s">
        <v>22</v>
      </c>
      <c r="H4" s="11" t="s">
        <v>5</v>
      </c>
      <c r="I4" s="12" t="s">
        <v>6</v>
      </c>
      <c r="K4" s="3" t="s">
        <v>21</v>
      </c>
      <c r="L4" s="10" t="s">
        <v>22</v>
      </c>
      <c r="M4" s="11" t="s">
        <v>5</v>
      </c>
      <c r="N4" s="12" t="s">
        <v>6</v>
      </c>
      <c r="P4" s="6" t="s">
        <v>17</v>
      </c>
      <c r="Q4" s="13" t="s">
        <v>7</v>
      </c>
      <c r="R4">
        <v>434</v>
      </c>
      <c r="S4">
        <v>1062</v>
      </c>
      <c r="T4">
        <v>867</v>
      </c>
    </row>
    <row r="5" spans="1:20" x14ac:dyDescent="0.35">
      <c r="A5" t="s">
        <v>7</v>
      </c>
      <c r="B5">
        <v>434</v>
      </c>
      <c r="C5">
        <v>1062</v>
      </c>
      <c r="D5">
        <v>867</v>
      </c>
      <c r="F5" t="s">
        <v>7</v>
      </c>
      <c r="G5">
        <v>870</v>
      </c>
      <c r="H5">
        <v>1433</v>
      </c>
      <c r="I5">
        <v>1580</v>
      </c>
      <c r="K5" t="s">
        <v>7</v>
      </c>
      <c r="L5">
        <v>1175</v>
      </c>
      <c r="M5">
        <v>1564</v>
      </c>
      <c r="N5">
        <v>1316</v>
      </c>
      <c r="Q5" s="13" t="s">
        <v>8</v>
      </c>
      <c r="R5">
        <v>513</v>
      </c>
      <c r="S5">
        <v>972</v>
      </c>
      <c r="T5">
        <v>806</v>
      </c>
    </row>
    <row r="6" spans="1:20" x14ac:dyDescent="0.35">
      <c r="A6" t="s">
        <v>8</v>
      </c>
      <c r="B6">
        <v>513</v>
      </c>
      <c r="C6">
        <v>972</v>
      </c>
      <c r="D6">
        <v>806</v>
      </c>
      <c r="F6" t="s">
        <v>8</v>
      </c>
      <c r="G6">
        <v>820</v>
      </c>
      <c r="H6">
        <v>1487</v>
      </c>
      <c r="I6">
        <v>1225</v>
      </c>
      <c r="K6" t="s">
        <v>8</v>
      </c>
      <c r="L6">
        <v>1110</v>
      </c>
      <c r="M6">
        <v>1520</v>
      </c>
      <c r="N6">
        <v>1327</v>
      </c>
      <c r="Q6" s="13" t="s">
        <v>9</v>
      </c>
      <c r="R6">
        <v>464</v>
      </c>
      <c r="S6">
        <v>1011</v>
      </c>
      <c r="T6">
        <v>845</v>
      </c>
    </row>
    <row r="7" spans="1:20" x14ac:dyDescent="0.35">
      <c r="A7" t="s">
        <v>9</v>
      </c>
      <c r="B7">
        <v>464</v>
      </c>
      <c r="C7">
        <v>1011</v>
      </c>
      <c r="D7">
        <v>845</v>
      </c>
      <c r="F7" t="s">
        <v>9</v>
      </c>
      <c r="G7">
        <v>702</v>
      </c>
      <c r="H7">
        <v>1518</v>
      </c>
      <c r="I7">
        <v>1354</v>
      </c>
      <c r="K7" t="s">
        <v>9</v>
      </c>
      <c r="L7">
        <v>1050</v>
      </c>
      <c r="M7">
        <v>1504</v>
      </c>
      <c r="N7">
        <v>1396</v>
      </c>
      <c r="Q7" s="13" t="s">
        <v>10</v>
      </c>
      <c r="R7">
        <v>656</v>
      </c>
      <c r="S7">
        <v>1443</v>
      </c>
      <c r="T7">
        <v>856</v>
      </c>
    </row>
    <row r="8" spans="1:20" x14ac:dyDescent="0.35">
      <c r="A8" t="s">
        <v>10</v>
      </c>
      <c r="B8">
        <v>656</v>
      </c>
      <c r="C8">
        <v>1443</v>
      </c>
      <c r="D8">
        <v>856</v>
      </c>
      <c r="F8" t="s">
        <v>10</v>
      </c>
      <c r="G8">
        <v>869</v>
      </c>
      <c r="H8">
        <v>1474</v>
      </c>
      <c r="I8">
        <v>1247</v>
      </c>
      <c r="K8" s="4" t="s">
        <v>23</v>
      </c>
      <c r="L8" s="4">
        <f>AVERAGE(L5:L7)</f>
        <v>1111.6666666666667</v>
      </c>
      <c r="M8" s="4">
        <f t="shared" ref="M8:N8" si="0">AVERAGE(M5:M7)</f>
        <v>1529.3333333333333</v>
      </c>
      <c r="N8" s="4">
        <f t="shared" si="0"/>
        <v>1346.3333333333333</v>
      </c>
      <c r="P8" s="6" t="s">
        <v>18</v>
      </c>
      <c r="Q8" s="13" t="s">
        <v>7</v>
      </c>
      <c r="R8">
        <v>870</v>
      </c>
      <c r="S8">
        <v>1433</v>
      </c>
      <c r="T8">
        <v>1580</v>
      </c>
    </row>
    <row r="9" spans="1:20" x14ac:dyDescent="0.35">
      <c r="A9" s="4" t="s">
        <v>23</v>
      </c>
      <c r="B9" s="4">
        <f>AVERAGE(B5:B8)</f>
        <v>516.75</v>
      </c>
      <c r="C9" s="4">
        <f>AVERAGE(C5:C8)</f>
        <v>1122</v>
      </c>
      <c r="D9" s="4">
        <f>AVERAGE(D5:D8)</f>
        <v>843.5</v>
      </c>
      <c r="F9" s="4" t="s">
        <v>23</v>
      </c>
      <c r="G9" s="4">
        <f>AVERAGE(G5:G8)</f>
        <v>815.25</v>
      </c>
      <c r="H9" s="4">
        <f>AVERAGE(H5:H8)</f>
        <v>1478</v>
      </c>
      <c r="I9" s="4">
        <f>AVERAGE(I5:I8)</f>
        <v>1351.5</v>
      </c>
      <c r="K9" t="s">
        <v>11</v>
      </c>
      <c r="L9">
        <f>STDEVA(L5:L7)</f>
        <v>62.516664445036838</v>
      </c>
      <c r="M9">
        <f t="shared" ref="M9:N9" si="1">STDEVA(M5:M7)</f>
        <v>31.069813860616115</v>
      </c>
      <c r="N9">
        <f t="shared" si="1"/>
        <v>43.362810487021399</v>
      </c>
      <c r="Q9" s="13" t="s">
        <v>8</v>
      </c>
      <c r="R9">
        <v>820</v>
      </c>
      <c r="S9">
        <v>1487</v>
      </c>
      <c r="T9">
        <v>1225</v>
      </c>
    </row>
    <row r="10" spans="1:20" x14ac:dyDescent="0.35">
      <c r="A10" t="s">
        <v>11</v>
      </c>
      <c r="B10">
        <f>STDEVA(B5:B8)</f>
        <v>98.378097155820214</v>
      </c>
      <c r="C10">
        <f>STDEVA(C5:C8)</f>
        <v>217.14971793672677</v>
      </c>
      <c r="D10">
        <f>STDEVA(D5:D8)</f>
        <v>26.564387187862373</v>
      </c>
      <c r="F10" t="s">
        <v>11</v>
      </c>
      <c r="G10">
        <f>STDEVA(G5:G8)</f>
        <v>79.024785141540676</v>
      </c>
      <c r="H10">
        <f>STDEVA(H5:H8)</f>
        <v>35.223098481914775</v>
      </c>
      <c r="I10">
        <f>STDEVA(I5:I8)</f>
        <v>162.42023683437151</v>
      </c>
      <c r="K10" t="s">
        <v>12</v>
      </c>
      <c r="L10">
        <f>L9/SQRT(3)</f>
        <v>36.094013046179526</v>
      </c>
      <c r="M10">
        <f t="shared" ref="M10:N10" si="2">M9/SQRT(3)</f>
        <v>17.938165396098281</v>
      </c>
      <c r="N10">
        <f t="shared" si="2"/>
        <v>25.035530307500533</v>
      </c>
      <c r="Q10" s="13" t="s">
        <v>9</v>
      </c>
      <c r="R10">
        <v>702</v>
      </c>
      <c r="S10">
        <v>1518</v>
      </c>
      <c r="T10">
        <v>1354</v>
      </c>
    </row>
    <row r="11" spans="1:20" x14ac:dyDescent="0.35">
      <c r="A11" t="s">
        <v>12</v>
      </c>
      <c r="B11">
        <f>B10/SQRT(4)</f>
        <v>49.189048577910107</v>
      </c>
      <c r="C11">
        <f>C10/SQRT(4)</f>
        <v>108.57485896836339</v>
      </c>
      <c r="D11">
        <f>D10/SQRT(4)</f>
        <v>13.282193593931186</v>
      </c>
      <c r="F11" t="s">
        <v>12</v>
      </c>
      <c r="G11">
        <f>G10/SQRT(4)</f>
        <v>39.512392570770338</v>
      </c>
      <c r="H11">
        <f>H10/SQRT(4)</f>
        <v>17.611549240957387</v>
      </c>
      <c r="I11">
        <f>I10/SQRT(4)</f>
        <v>81.210118417185754</v>
      </c>
      <c r="Q11" s="13" t="s">
        <v>10</v>
      </c>
      <c r="R11">
        <v>869</v>
      </c>
      <c r="S11">
        <v>1474</v>
      </c>
      <c r="T11">
        <v>1247</v>
      </c>
    </row>
    <row r="12" spans="1:20" x14ac:dyDescent="0.35">
      <c r="A12" t="s">
        <v>28</v>
      </c>
      <c r="C12" s="14">
        <v>1.1353366306044545E-3</v>
      </c>
      <c r="P12" s="6" t="s">
        <v>19</v>
      </c>
      <c r="Q12" s="13" t="s">
        <v>7</v>
      </c>
      <c r="R12">
        <v>1175</v>
      </c>
      <c r="S12">
        <v>1564</v>
      </c>
      <c r="T12">
        <v>1316</v>
      </c>
    </row>
    <row r="13" spans="1:20" x14ac:dyDescent="0.35">
      <c r="A13" t="s">
        <v>30</v>
      </c>
      <c r="D13">
        <v>2.9000000000000001E-2</v>
      </c>
      <c r="Q13" s="13" t="s">
        <v>8</v>
      </c>
      <c r="R13">
        <v>1110</v>
      </c>
      <c r="S13">
        <v>1520</v>
      </c>
      <c r="T13">
        <v>1327</v>
      </c>
    </row>
    <row r="14" spans="1:20" x14ac:dyDescent="0.35">
      <c r="A14" t="s">
        <v>29</v>
      </c>
      <c r="D14">
        <v>3.3913126794414019E-4</v>
      </c>
      <c r="Q14" s="13" t="s">
        <v>9</v>
      </c>
      <c r="R14">
        <v>1050</v>
      </c>
      <c r="S14">
        <v>1504</v>
      </c>
      <c r="T14">
        <v>1396</v>
      </c>
    </row>
    <row r="15" spans="1:20" x14ac:dyDescent="0.35">
      <c r="Q15" s="13" t="s">
        <v>3</v>
      </c>
      <c r="R15">
        <f>AVERAGE(R4:R14)</f>
        <v>787.5454545454545</v>
      </c>
      <c r="S15">
        <f t="shared" ref="S15:T15" si="3">AVERAGE(S4:S14)</f>
        <v>1362.5454545454545</v>
      </c>
      <c r="T15">
        <f t="shared" si="3"/>
        <v>1165.3636363636363</v>
      </c>
    </row>
    <row r="16" spans="1:20" x14ac:dyDescent="0.35">
      <c r="Q16" s="13" t="s">
        <v>11</v>
      </c>
      <c r="R16">
        <f>STDEVA(R4:R14)</f>
        <v>258.29067487478665</v>
      </c>
      <c r="S16">
        <f t="shared" ref="S16:T16" si="4">STDEVA(S4:S14)</f>
        <v>227.01029211749994</v>
      </c>
      <c r="T16">
        <f t="shared" si="4"/>
        <v>271.3375288187288</v>
      </c>
    </row>
    <row r="17" spans="1:20" x14ac:dyDescent="0.35">
      <c r="A17" s="6" t="s">
        <v>17</v>
      </c>
      <c r="F17" s="6" t="s">
        <v>18</v>
      </c>
      <c r="K17" s="6" t="s">
        <v>19</v>
      </c>
      <c r="Q17" s="13" t="s">
        <v>12</v>
      </c>
      <c r="R17">
        <f>R16/SQRT(11)</f>
        <v>77.877568673394904</v>
      </c>
      <c r="S17">
        <f t="shared" ref="S17:T17" si="5">S16/SQRT(11)</f>
        <v>68.446178409338302</v>
      </c>
      <c r="T17">
        <f t="shared" si="5"/>
        <v>81.811343148542605</v>
      </c>
    </row>
    <row r="18" spans="1:20" x14ac:dyDescent="0.35">
      <c r="A18" s="5" t="s">
        <v>25</v>
      </c>
      <c r="F18" s="5" t="s">
        <v>25</v>
      </c>
      <c r="K18" s="5" t="s">
        <v>25</v>
      </c>
      <c r="Q18" s="13" t="s">
        <v>26</v>
      </c>
      <c r="S18">
        <f>_xlfn.F.TEST(R4:R14,S4:S14)</f>
        <v>0.690910196064216</v>
      </c>
      <c r="T18">
        <f>_xlfn.F.TEST(R4:R14,T4:T14)</f>
        <v>0.87921896633039254</v>
      </c>
    </row>
    <row r="19" spans="1:20" x14ac:dyDescent="0.35">
      <c r="A19" s="5" t="s">
        <v>24</v>
      </c>
      <c r="B19" s="10" t="s">
        <v>22</v>
      </c>
      <c r="C19" s="11" t="s">
        <v>5</v>
      </c>
      <c r="D19" s="12" t="s">
        <v>6</v>
      </c>
      <c r="F19" s="5" t="s">
        <v>24</v>
      </c>
      <c r="G19" s="10" t="s">
        <v>22</v>
      </c>
      <c r="H19" s="11" t="s">
        <v>5</v>
      </c>
      <c r="I19" s="12" t="s">
        <v>6</v>
      </c>
      <c r="K19" s="5" t="s">
        <v>24</v>
      </c>
      <c r="L19" s="10" t="s">
        <v>22</v>
      </c>
      <c r="M19" s="11" t="s">
        <v>5</v>
      </c>
      <c r="N19" s="12" t="s">
        <v>6</v>
      </c>
      <c r="Q19" s="13" t="s">
        <v>27</v>
      </c>
      <c r="S19">
        <f>_xlfn.T.TEST(R4:R14,S4:S14,1,3)</f>
        <v>1.0526190058671575E-5</v>
      </c>
      <c r="T19">
        <f>_xlfn.T.TEST(R4:R14,T4:T14, 1,3)</f>
        <v>1.6166940307654387E-3</v>
      </c>
    </row>
    <row r="20" spans="1:20" x14ac:dyDescent="0.35">
      <c r="A20" t="s">
        <v>7</v>
      </c>
      <c r="B20">
        <v>0.03</v>
      </c>
      <c r="C20">
        <v>74.900000000000006</v>
      </c>
      <c r="D20">
        <v>81.3</v>
      </c>
      <c r="F20" t="s">
        <v>7</v>
      </c>
      <c r="G20">
        <v>4.2000000000000003E-2</v>
      </c>
      <c r="H20">
        <v>88.1</v>
      </c>
      <c r="I20">
        <v>89.2</v>
      </c>
      <c r="K20" t="s">
        <v>7</v>
      </c>
      <c r="L20">
        <v>0.35</v>
      </c>
      <c r="M20">
        <v>88.7</v>
      </c>
      <c r="N20">
        <v>92.4</v>
      </c>
      <c r="O20" s="1"/>
      <c r="Q20" s="13" t="s">
        <v>26</v>
      </c>
      <c r="T20">
        <f>_xlfn.F.TEST(S4:S14,T4:T14)</f>
        <v>0.58318694793303594</v>
      </c>
    </row>
    <row r="21" spans="1:20" x14ac:dyDescent="0.35">
      <c r="A21" t="s">
        <v>8</v>
      </c>
      <c r="B21">
        <v>0.06</v>
      </c>
      <c r="C21">
        <v>73.7</v>
      </c>
      <c r="D21">
        <v>81.5</v>
      </c>
      <c r="F21" t="s">
        <v>8</v>
      </c>
      <c r="G21">
        <v>0</v>
      </c>
      <c r="H21">
        <v>86.2</v>
      </c>
      <c r="I21">
        <v>88.4</v>
      </c>
      <c r="K21" t="s">
        <v>8</v>
      </c>
      <c r="L21">
        <v>8.1000000000000003E-2</v>
      </c>
      <c r="M21">
        <v>83.8</v>
      </c>
      <c r="N21">
        <v>91.5</v>
      </c>
      <c r="Q21" s="13" t="s">
        <v>27</v>
      </c>
      <c r="T21">
        <f>_xlfn.T.TEST(S4:S14,T4:T14,1,3)</f>
        <v>3.9912705370895585E-2</v>
      </c>
    </row>
    <row r="22" spans="1:20" x14ac:dyDescent="0.35">
      <c r="A22" t="s">
        <v>9</v>
      </c>
      <c r="B22">
        <v>0.02</v>
      </c>
      <c r="C22">
        <v>74.900000000000006</v>
      </c>
      <c r="D22">
        <v>84.3</v>
      </c>
      <c r="F22" t="s">
        <v>9</v>
      </c>
      <c r="G22">
        <v>0</v>
      </c>
      <c r="H22">
        <v>89.3</v>
      </c>
      <c r="I22">
        <v>89.5</v>
      </c>
      <c r="K22" t="s">
        <v>9</v>
      </c>
      <c r="L22">
        <v>0.2</v>
      </c>
      <c r="M22">
        <v>86.5</v>
      </c>
      <c r="N22">
        <v>90.3</v>
      </c>
    </row>
    <row r="23" spans="1:20" x14ac:dyDescent="0.35">
      <c r="A23" t="s">
        <v>10</v>
      </c>
      <c r="B23">
        <v>0.01</v>
      </c>
      <c r="C23">
        <v>74.7</v>
      </c>
      <c r="D23">
        <v>81</v>
      </c>
      <c r="F23" t="s">
        <v>10</v>
      </c>
      <c r="G23">
        <v>0</v>
      </c>
      <c r="H23">
        <v>87.8</v>
      </c>
      <c r="I23">
        <v>91</v>
      </c>
      <c r="K23" s="4" t="s">
        <v>23</v>
      </c>
      <c r="L23" s="4">
        <f>AVERAGE(L20:L22)</f>
        <v>0.21033333333333334</v>
      </c>
      <c r="M23" s="4">
        <f t="shared" ref="M23:N23" si="6">AVERAGE(M20:M22)</f>
        <v>86.333333333333329</v>
      </c>
      <c r="N23" s="4">
        <f t="shared" si="6"/>
        <v>91.399999999999991</v>
      </c>
    </row>
    <row r="24" spans="1:20" x14ac:dyDescent="0.35">
      <c r="A24" s="4" t="s">
        <v>23</v>
      </c>
      <c r="B24" s="4">
        <f>AVERAGE(B20:B23)</f>
        <v>0.03</v>
      </c>
      <c r="C24" s="4">
        <f>AVERAGE(C20:C23)</f>
        <v>74.550000000000011</v>
      </c>
      <c r="D24" s="4">
        <f>AVERAGE(D20:D23)</f>
        <v>82.025000000000006</v>
      </c>
      <c r="F24" s="4" t="s">
        <v>23</v>
      </c>
      <c r="G24" s="4">
        <f>AVERAGE(G20:G23)</f>
        <v>1.0500000000000001E-2</v>
      </c>
      <c r="H24" s="4">
        <f t="shared" ref="H24:I24" si="7">AVERAGE(H20:H23)</f>
        <v>87.850000000000009</v>
      </c>
      <c r="I24" s="4">
        <f t="shared" si="7"/>
        <v>89.525000000000006</v>
      </c>
      <c r="K24" t="s">
        <v>11</v>
      </c>
      <c r="L24">
        <f>STDEVA(L20:L22)</f>
        <v>0.13479737880735415</v>
      </c>
      <c r="M24">
        <f t="shared" ref="M24:N24" si="8">STDEVA(M20:M22)</f>
        <v>2.4542480178933319</v>
      </c>
      <c r="N24">
        <f t="shared" si="8"/>
        <v>1.053565375285278</v>
      </c>
    </row>
    <row r="25" spans="1:20" x14ac:dyDescent="0.35">
      <c r="A25" t="s">
        <v>11</v>
      </c>
      <c r="B25">
        <f>STDEVA(B20:B23)</f>
        <v>2.1602468994692869E-2</v>
      </c>
      <c r="C25">
        <f>STDEVA(C20:C23)</f>
        <v>0.57445626465380406</v>
      </c>
      <c r="D25">
        <f>STDEVA(D20:D23)</f>
        <v>1.5305227865013957</v>
      </c>
      <c r="F25" t="s">
        <v>11</v>
      </c>
      <c r="G25">
        <f>STDEVA(G20:G23)</f>
        <v>2.1000000000000001E-2</v>
      </c>
      <c r="H25">
        <f t="shared" ref="H25:I25" si="9">STDEVA(H20:H23)</f>
        <v>1.276714533480368</v>
      </c>
      <c r="I25">
        <f t="shared" si="9"/>
        <v>1.087428158546575</v>
      </c>
      <c r="K25" t="s">
        <v>12</v>
      </c>
      <c r="L25">
        <f>L24/SQRT(3)</f>
        <v>7.7825302940481886E-2</v>
      </c>
      <c r="M25">
        <f t="shared" ref="M25:N25" si="10">M24/SQRT(3)</f>
        <v>1.4169607537888207</v>
      </c>
      <c r="N25">
        <f t="shared" si="10"/>
        <v>0.60827625302982435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7265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Panel B</vt:lpstr>
      <vt:lpstr>Panel D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Rubén</cp:lastModifiedBy>
  <dcterms:created xsi:type="dcterms:W3CDTF">2017-12-04T16:36:08Z</dcterms:created>
  <dcterms:modified xsi:type="dcterms:W3CDTF">2018-10-26T18:49:15Z</dcterms:modified>
</cp:coreProperties>
</file>